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Y:\8o ODR\ΟΜΑΔΙΚΕΣ ΕΓΓΡΑΦΕΣ\"/>
    </mc:Choice>
  </mc:AlternateContent>
  <xr:revisionPtr revIDLastSave="0" documentId="13_ncr:1_{91E5C9DB-8A3D-40B9-ADF1-FA6413618F9B}" xr6:coauthVersionLast="47" xr6:coauthVersionMax="47" xr10:uidLastSave="{00000000-0000-0000-0000-000000000000}"/>
  <bookViews>
    <workbookView xWindow="-120" yWindow="-120" windowWidth="29040" windowHeight="15840" xr2:uid="{00000000-000D-0000-FFFF-FFFF00000000}"/>
  </bookViews>
  <sheets>
    <sheet name="8ο ODR_2025" sheetId="3" r:id="rId1"/>
    <sheet name="ΚΟΣΤΟΣ" sheetId="4" state="hidden" r:id="rId2"/>
  </sheets>
  <definedNames>
    <definedName name="ΑΝΗΛΙΚΟΙ">'8ο ODR_2025'!$U$16:$U$17</definedName>
    <definedName name="ΑΝΗΛΙΚΟΙ_ΑΝΩ12">'8ο ODR_2025'!$U$19:$U$22</definedName>
    <definedName name="ΕΝΗΛΙΚΕΣ">'8ο ODR_2025'!$U$24:$U$33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3" l="1"/>
  <c r="O15" i="3"/>
  <c r="L15" i="3"/>
  <c r="M15" i="3"/>
  <c r="H17" i="3"/>
  <c r="K17" i="3" s="1"/>
  <c r="H18" i="3"/>
  <c r="K18" i="3" s="1"/>
  <c r="H19" i="3"/>
  <c r="K19" i="3" s="1"/>
  <c r="H20" i="3"/>
  <c r="K20" i="3" s="1"/>
  <c r="H21" i="3"/>
  <c r="K21" i="3" s="1"/>
  <c r="H22" i="3"/>
  <c r="K22" i="3" s="1"/>
  <c r="H23" i="3"/>
  <c r="K23" i="3" s="1"/>
  <c r="H24" i="3"/>
  <c r="K24" i="3" s="1"/>
  <c r="H25" i="3"/>
  <c r="K25" i="3" s="1"/>
  <c r="H26" i="3"/>
  <c r="K26" i="3" s="1"/>
  <c r="H27" i="3"/>
  <c r="K27" i="3" s="1"/>
  <c r="H28" i="3"/>
  <c r="K28" i="3" s="1"/>
  <c r="H29" i="3"/>
  <c r="K29" i="3" s="1"/>
  <c r="H30" i="3"/>
  <c r="K30" i="3" s="1"/>
  <c r="H31" i="3"/>
  <c r="K31" i="3" s="1"/>
  <c r="H32" i="3"/>
  <c r="K32" i="3" s="1"/>
  <c r="H33" i="3"/>
  <c r="K33" i="3" s="1"/>
  <c r="H34" i="3"/>
  <c r="K34" i="3" s="1"/>
  <c r="H35" i="3"/>
  <c r="K35" i="3" s="1"/>
  <c r="H36" i="3"/>
  <c r="K36" i="3" s="1"/>
  <c r="H37" i="3"/>
  <c r="K37" i="3" s="1"/>
  <c r="H38" i="3"/>
  <c r="K38" i="3" s="1"/>
  <c r="H39" i="3"/>
  <c r="K39" i="3" s="1"/>
  <c r="H40" i="3"/>
  <c r="K40" i="3" s="1"/>
  <c r="H41" i="3"/>
  <c r="K41" i="3" s="1"/>
  <c r="H42" i="3"/>
  <c r="K42" i="3" s="1"/>
  <c r="H43" i="3"/>
  <c r="K43" i="3" s="1"/>
  <c r="H44" i="3"/>
  <c r="K44" i="3" s="1"/>
  <c r="H45" i="3"/>
  <c r="K45" i="3" s="1"/>
  <c r="H46" i="3"/>
  <c r="K46" i="3" s="1"/>
  <c r="H47" i="3"/>
  <c r="K47" i="3" s="1"/>
  <c r="H48" i="3"/>
  <c r="K48" i="3" s="1"/>
  <c r="H49" i="3"/>
  <c r="K49" i="3" s="1"/>
  <c r="H50" i="3"/>
  <c r="K50" i="3" s="1"/>
  <c r="H51" i="3"/>
  <c r="K51" i="3" s="1"/>
  <c r="H52" i="3"/>
  <c r="K52" i="3" s="1"/>
  <c r="H53" i="3"/>
  <c r="K53" i="3" s="1"/>
  <c r="H54" i="3"/>
  <c r="K54" i="3" s="1"/>
  <c r="H55" i="3"/>
  <c r="K55" i="3" s="1"/>
  <c r="H56" i="3"/>
  <c r="K56" i="3" s="1"/>
  <c r="H57" i="3"/>
  <c r="K57" i="3" s="1"/>
  <c r="H58" i="3"/>
  <c r="K58" i="3" s="1"/>
  <c r="H59" i="3"/>
  <c r="K59" i="3" s="1"/>
  <c r="H60" i="3"/>
  <c r="K60" i="3" s="1"/>
  <c r="H61" i="3"/>
  <c r="K61" i="3" s="1"/>
  <c r="H62" i="3"/>
  <c r="K62" i="3" s="1"/>
  <c r="H63" i="3"/>
  <c r="K63" i="3" s="1"/>
  <c r="H64" i="3"/>
  <c r="K64" i="3" s="1"/>
  <c r="H65" i="3"/>
  <c r="K65" i="3" s="1"/>
  <c r="H16" i="3"/>
  <c r="P16" i="3"/>
  <c r="P15" i="3"/>
  <c r="J15" i="3"/>
  <c r="I15" i="3"/>
  <c r="H15" i="3"/>
  <c r="K15"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K16" i="3"/>
  <c r="G15" i="3"/>
  <c r="F15" i="3" l="1"/>
  <c r="D15" i="3"/>
  <c r="D67" i="3" s="1"/>
  <c r="C15" i="3"/>
  <c r="E15" i="3"/>
  <c r="D68" i="3" l="1"/>
</calcChain>
</file>

<file path=xl/sharedStrings.xml><?xml version="1.0" encoding="utf-8"?>
<sst xmlns="http://schemas.openxmlformats.org/spreadsheetml/2006/main" count="121" uniqueCount="53">
  <si>
    <t>ΦΥΛΟ</t>
  </si>
  <si>
    <t>EMAIL</t>
  </si>
  <si>
    <t>ΣΥΝΟΛΙΚΟ ΚΟΣΤΟΣ ΟΜΑΔΙΚΗΣ ΕΓΓΡΑΦΗΣ</t>
  </si>
  <si>
    <t xml:space="preserve">ΠΡΟΚΗΡΥΞΗ ΑΓΩΝΑ </t>
  </si>
  <si>
    <t>ΑΓΩΝΑΣ</t>
  </si>
  <si>
    <t>ΚΟΣΤΟΣ</t>
  </si>
  <si>
    <t>ΥΠΕΥΘΥΝΗ ΔΗΛΩΣΗ</t>
  </si>
  <si>
    <t>ΣΤΟΙΧΕΙΑ ΥΠΕΥΘΥΝΟΥ ΟΜΑΔΙΚΗΣ ΕΓΓΡΑΦΗΣ*</t>
  </si>
  <si>
    <t xml:space="preserve">ΚΙΝΗΤΟ ΤΗΛΕΦΩΝΟ </t>
  </si>
  <si>
    <t>http://olympicdayrun.gr</t>
  </si>
  <si>
    <t>ΠΑΡΑΚΑΛΟΥΜΕ ΣΥΜΠΛΗΡΩΣΤΕ ΤΑ ΠΕΔΙΑ ΜΕ ΚΕΦΑΛΑΙΟΥΣ ΧΑΡΑΚΤΗΡΕΣ</t>
  </si>
  <si>
    <t>1.5 ΧΛΜ.</t>
  </si>
  <si>
    <t>ΟΝΟΜΑ ΟΜΑΔΑΣ</t>
  </si>
  <si>
    <t>ΣΤΟΙΧΕΙΑ ΔΡΟΜΕΩΝ</t>
  </si>
  <si>
    <t>EMAIL ΕΠΙΚΟΙΝΩΝΙΑΣ</t>
  </si>
  <si>
    <t>olympicdaygr@gmail.com</t>
  </si>
  <si>
    <t>ΑΡΙΘΜΟΣ ΣΥΜΜΕΤΕΧΟΝΤΩΝ 
(ΥΠΟΧΡΕΩΤΙΚΗ ΣΥΜΜΕΤΟΧΗ ΤΟΥΛΑΧΙΣΤΟΝ 10 ΔΡΟΜΕΩΝ)</t>
  </si>
  <si>
    <t>ΣΧΟΛΙΑ ΓΙΑ ΤΟΝ ΔΙΟΡΓΑΝΩΤΗ</t>
  </si>
  <si>
    <t>*Σε περίπτωση ενήλικων δροµέων, δηλώνω ότι έχω ενημερώσει τους δρομείς της ομάδας και οτι συναινούν στα εξής: λαμβάνουν µέρος στον αγώνα µε απόλυτη προσωπική τους ευθύνη, έχοντας κάνει όλες τις απαραίτητες ιατρικές εξετάσεις και κάθε καρδιολογικό ή άλλο έλεγχο, και είναι υπεύθυνοι για τη δική τους ασφάλεια, ενώ παραιτούνται από κάθε απαίτηση εναντίον των διοργανωτών για τυχόν βλάβη ή ζηµιά από οποιαδήποτε αιτία στη διάρκεια του αγώνα ή ήθελε προκληθεί εξαιτίας της συµµετοχής τους σε αυτόν, κατά την µετάβασή τους σε αυτόν ή κατά την αποχώρησή τους από αυτόν. Επίσης δηλώνω υπεύθυνα οτι είναι ενηµερωµένοι και συναινούν ότι οι διοργανωτές δεν φέρουν καµία ευθύνη σε περίπτωση κλοπής ή απώλειας των προσωπικών τους αντικειµένων και οτι συναινούν δε στην ελεύθερη χρήση εικόνων τους καθώς και του ονόµατός τους από τον διοργανωτή, στα Μέσα Μαζικής Ενηµέρωσης και Μέσα Κοινωνικής ∆ικτύωσης από τους χορηγούς της διοργάνωσης αλλά και τους διοργανωτές, για προωθητικούς σκοπούς ή για οιονδήποτε άλλο λόγο αυτοί επιλέξουν. Γνωρίζοντας τις κυρώσεις του Ν.1599/1986 δηλώνω υπεύθυνα ότι τα στοιχεία που συµπλήρωσα πιο πάνω είναι απολύτως ακριβή και αληθή όπως και όλα τα αναφερόµενα παραπάνω.  Τέλος, δεσµεύοµαι ότι σε καµία περίπτωση δεν θα δώσουν τον αριθµό συµµετοχής τους σε άλλο άτοµο προκειµένου να συµµετάσχει στον αγώνα αντί αυτών και δηλώνω ότι τόσο εγώ ως υπεύθυνος ομαδικής εγγραφής, όσο και τα μέλη της ομάδας δρομέων μου έχουν λάβει γνώση των δεδομένων της προκήρυξης του αγώνα. Σε περίπτωση ανήλικων δροµέων ο δηλωθείς «Υπεύθυνος ομαδικής εγγραφής» ασκεί τη γονική µέριµνα αυτών. Με τη συγκατάθεση του, ο «Υπεύθυνος Ομαδικής εγγραφής» συναινεί στη συµµετοχή των ανήλικων στον αγώνα και συµφωνεί µε το περιεχόµενο της παραπάνω δήλωσης, ενώ εφόσον πρόκειται για «Υπεύθυνο ομαδικής εγγραφής» ανήλικων δρομέων δεσμεύεται ότι θα προσκομίσει τις Υπεύθυνες δηλώσεις των κηδεμόνων τους στο Κέντρο Εγγραφών κατά την παράδοση του εξοπλισμού.</t>
  </si>
  <si>
    <t>ΘΑ ΣΥΜΜΕΤΕΧΩ ΣΤΟΝ ΑΓΩΝΑ ΩΣ ΔΡΟΜΕΑΣ</t>
  </si>
  <si>
    <t>EMAIL ΔΡΟΜΕΑ ή ΚΗΔΕΜΟΝΑ ΑΝΗΛΙΚΟΥ ΔΡΟΜΕΑ</t>
  </si>
  <si>
    <t>ΚΙΝΗΤΟ ΤΗΛΕΦΩΝΟ ΔΡΟΜΕΑ ή ΚΗΔΕΜΟΝΑ ΑΝΗΛΙΚΟΥ ΔΡΟΜΕΑ</t>
  </si>
  <si>
    <t>*Σε περίπτωση συμμετοχής ανήλικου δρομέα η συμπλήρωση του κελιού είναι υποχρεωτική*</t>
  </si>
  <si>
    <t>5 ΧΛΜ.</t>
  </si>
  <si>
    <t>10 ΧΛΜ.</t>
  </si>
  <si>
    <t>ΗΜΙΜΑΡΑΘΩΝΙΟΣ</t>
  </si>
  <si>
    <t>ΜΑΡΑΘΩΝΙΟΣ</t>
  </si>
  <si>
    <t>ΜΠΛΟΥΖΑΚΙ</t>
  </si>
  <si>
    <t>5 ΧΛΜ. ΚΟΙΝΩΝΙΚΗΣ ΕΥΑΙΣΘΗΤΟΠΟΙΗΣΗΣ</t>
  </si>
  <si>
    <t>10 ΧΛΜ. ΚΟΙΝΩΝΙΚΗΣ ΕΥΑΙΣΘΗΤΟΠΟΙΗΣΗΣ</t>
  </si>
  <si>
    <t>ΗΜΙΜΑΡΑΘΩΝΙΟΣ ΚΟΙΝΩΝΙΚΗΣ ΕΥΑΙΣΘΗΤΟΠΟΙΗΣΗΣ</t>
  </si>
  <si>
    <t>ΜΑΡΑΘΩΝΙΟΣ ΚΟΙΝΩΝΙΚΗΣ ΕΥΑΙΣΘΗΤΟΠΟΙΗΣΗΣ</t>
  </si>
  <si>
    <t>1.5 ΧΛΜ. ΚΟΙΝΩΝΙΚΗΣ ΕΥΑΙΣΘΗΤΟΠΟΙΗΣΗΣ</t>
  </si>
  <si>
    <t>ΜΕ ΜΠΛΟΥΖΑΚΙ</t>
  </si>
  <si>
    <t>ΧΩΡΙΣ ΜΠΛΟΥΖΑΚΙ</t>
  </si>
  <si>
    <t>ΑΝΗΛΙΚΟΙ</t>
  </si>
  <si>
    <t>ΚΑΤΗΓΟΡΙΑ</t>
  </si>
  <si>
    <t>ΑΓΩΝΕΣ</t>
  </si>
  <si>
    <t>ΕΝΗΛΙΚΕΣ</t>
  </si>
  <si>
    <r>
      <t xml:space="preserve">ΑΓΩΝΑΣ                                                                                                </t>
    </r>
    <r>
      <rPr>
        <b/>
        <sz val="10"/>
        <color rgb="FFFF0000"/>
        <rFont val="Calibri"/>
        <family val="2"/>
        <charset val="161"/>
        <scheme val="minor"/>
      </rPr>
      <t>*στα πακέτα κοινωνικής ευαισθητοποίησης συπεριλαμβάνεται εισφορά 4€*</t>
    </r>
  </si>
  <si>
    <t>ΕΠΩΝΥΜΟ
(ΛΑΤΙΝΙΚΑ -  ΚΕΦΑΛΑΙΑ)</t>
  </si>
  <si>
    <t>ΟΝΟΜΑ
(ΛΑΤΙΝΙΚΑ -  ΚΕΦΑΛΑΙΑ)</t>
  </si>
  <si>
    <t>ΠΑΤΡΩΝΥΜΟ
(ΛΑΤΙΝΙΚΑ - ΚΕΦΑΛΑΙΑ)</t>
  </si>
  <si>
    <t>ΗΜ/ΝΙΑ ΓΕΝΝΗΣΗΣ
(ΗΗ/ΜΜ/ΕΕΕΕ)</t>
  </si>
  <si>
    <t>ΕΠΩΝΥΜΟ
(ΛΑΤΙΝΙΚΑ - ΚΕΦΑΛΑΙΑ)</t>
  </si>
  <si>
    <t>ΟΝΟΜΑ
(ΛΑΤΙΝΙΚΑ - ΚΕΦΑΛΑΙΑ)</t>
  </si>
  <si>
    <t>ΗΜΕΡΟΜΗΝΙΑ ΓΕΝΝΗΣΗΣ
(ΗΗ/ΜΜ/ΕΕΕΕ)</t>
  </si>
  <si>
    <t>ΟΝΟΜΑΤΕΠΩΝΥΜΟ ΚΗΔΕΜΟΝΑ ΑΝΗΛΙΚΟΥ ΔΡΟΜΕΑ</t>
  </si>
  <si>
    <t>ΑΝΗΛΙΚΟΙ_ΑΝΩ12</t>
  </si>
  <si>
    <t>ΝΑΙ</t>
  </si>
  <si>
    <t>ΣΥΝΑΙΝΩ ΝΑ ΧΡΗΣΙΜΟΠΟΙΗΘΕΙ ΤΟ EMAIL ΜΟΥ ΓΙΑ ΕΝΗΜΕΡΩΤΙΚΟΥΣ ΚΑΙ ΠΡΟΩΘΗΤΙΚΟΥΣ ΣΚΟΠΟΥΣ</t>
  </si>
  <si>
    <t>ΚΑΙ ΕΛΑΒΑ ΓΝΩΣΗ ΤΗΣ ΠΟΛΙΤΙΚΗΣ ΑΠΟΡΡΗΤΟΥ</t>
  </si>
  <si>
    <t>ΣΥΝΑΙΝΩ ΜΕ ΤΟΥΣ ΟΡΟΥΣ &amp; ΤΙΣ ΠΡΟΫΠΟΘΕΣΕΙΣ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</si>
</sst>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44" formatCode="_-* #,##0.00\ &quot;€&quot;_-;\-* #,##0.00\ &quot;€&quot;_-;_-* &quot;-&quot;??\ &quot;€&quot;_-;_-@_-"/>
  </numFmts>
  <fonts count="24" x14ac:knownFonts="1">
    <font>
      <sz val="11"/>
      <color theme="1"/>
      <name val="Calibri"/>
      <family val="2"/>
      <scheme val="minor"/>
    </font>
    <font>
      <sz val="11"/>
      <color indexed="8"/>
      <name val="Calibri"/>
      <family val="2"/>
      <charset val="161"/>
    </font>
    <font>
      <sz val="10"/>
      <color indexed="8"/>
      <name val="Arial"/>
      <family val="2"/>
      <charset val="161"/>
    </font>
    <font>
      <sz val="11"/>
      <color theme="1"/>
      <name val="Calibri"/>
      <family val="2"/>
      <scheme val="minor"/>
    </font>
    <font>
      <b/>
      <sz val="11"/>
      <color theme="0"/>
      <name val="Calibri"/>
      <family val="2"/>
      <scheme val="minor"/>
    </font>
    <font>
      <u/>
      <sz val="11"/>
      <color theme="10"/>
      <name val="Calibri"/>
      <family val="2"/>
      <scheme val="minor"/>
    </font>
    <font>
      <b/>
      <sz val="9"/>
      <color theme="1"/>
      <name val="Calibri"/>
      <family val="2"/>
      <scheme val="minor"/>
    </font>
    <font>
      <b/>
      <sz val="12"/>
      <color theme="1"/>
      <name val="Calibri"/>
      <family val="2"/>
      <charset val="161"/>
      <scheme val="minor"/>
    </font>
    <font>
      <sz val="12"/>
      <color theme="1"/>
      <name val="Calibri"/>
      <family val="2"/>
      <charset val="161"/>
      <scheme val="minor"/>
    </font>
    <font>
      <b/>
      <sz val="11"/>
      <name val="Calibri"/>
      <family val="2"/>
      <charset val="161"/>
      <scheme val="minor"/>
    </font>
    <font>
      <b/>
      <sz val="11"/>
      <color theme="1"/>
      <name val="Calibri"/>
      <family val="2"/>
      <charset val="161"/>
      <scheme val="minor"/>
    </font>
    <font>
      <sz val="11"/>
      <name val="Calibri"/>
      <family val="2"/>
      <scheme val="minor"/>
    </font>
    <font>
      <b/>
      <sz val="14"/>
      <color rgb="FFFF0000"/>
      <name val="Calibri"/>
      <family val="2"/>
      <charset val="161"/>
      <scheme val="minor"/>
    </font>
    <font>
      <b/>
      <sz val="14"/>
      <color theme="1"/>
      <name val="Calibri"/>
      <family val="2"/>
      <charset val="161"/>
      <scheme val="minor"/>
    </font>
    <font>
      <sz val="12"/>
      <color rgb="FF1E1E1E"/>
      <name val="Segoe UI"/>
      <family val="2"/>
      <charset val="161"/>
    </font>
    <font>
      <b/>
      <sz val="11"/>
      <color rgb="FFFF0000"/>
      <name val="Calibri"/>
      <family val="2"/>
      <scheme val="minor"/>
    </font>
    <font>
      <b/>
      <sz val="10"/>
      <color rgb="FFFF0000"/>
      <name val="Calibri"/>
      <family val="2"/>
      <scheme val="minor"/>
    </font>
    <font>
      <sz val="8"/>
      <name val="Calibri"/>
      <family val="2"/>
      <scheme val="minor"/>
    </font>
    <font>
      <b/>
      <sz val="10"/>
      <color rgb="FFFF0000"/>
      <name val="Calibri"/>
      <family val="2"/>
      <charset val="161"/>
      <scheme val="minor"/>
    </font>
    <font>
      <b/>
      <sz val="11"/>
      <color theme="1"/>
      <name val="Calibri"/>
      <family val="2"/>
      <scheme val="minor"/>
    </font>
    <font>
      <u/>
      <sz val="12"/>
      <color theme="10"/>
      <name val="Calibri"/>
      <family val="2"/>
      <scheme val="minor"/>
    </font>
    <font>
      <sz val="11"/>
      <color theme="0"/>
      <name val="Calibri"/>
      <family val="2"/>
      <scheme val="minor"/>
    </font>
    <font>
      <sz val="11"/>
      <color rgb="FFFF0000"/>
      <name val="Calibri"/>
      <family val="2"/>
      <scheme val="minor"/>
    </font>
    <font>
      <b/>
      <u/>
      <sz val="11"/>
      <name val="Calibri"/>
      <family val="2"/>
      <charset val="161"/>
      <scheme val="minor"/>
    </font>
  </fonts>
  <fills count="8">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0"/>
        <bgColor indexed="64"/>
      </patternFill>
    </fill>
    <fill>
      <patternFill patternType="solid">
        <fgColor rgb="FFE2F6F6"/>
        <bgColor indexed="64"/>
      </patternFill>
    </fill>
    <fill>
      <patternFill patternType="solid">
        <fgColor rgb="FFFFC000"/>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double">
        <color theme="1" tint="0.499984740745262"/>
      </left>
      <right style="double">
        <color theme="1" tint="0.499984740745262"/>
      </right>
      <top style="double">
        <color theme="1" tint="0.499984740745262"/>
      </top>
      <bottom style="double">
        <color theme="1" tint="0.499984740745262"/>
      </bottom>
      <diagonal/>
    </border>
    <border>
      <left style="double">
        <color theme="1" tint="0.499984740745262"/>
      </left>
      <right/>
      <top style="double">
        <color theme="1" tint="0.499984740745262"/>
      </top>
      <bottom style="double">
        <color theme="1" tint="0.499984740745262"/>
      </bottom>
      <diagonal/>
    </border>
    <border>
      <left/>
      <right/>
      <top style="double">
        <color theme="1" tint="0.499984740745262"/>
      </top>
      <bottom style="double">
        <color theme="1" tint="0.499984740745262"/>
      </bottom>
      <diagonal/>
    </border>
    <border>
      <left/>
      <right/>
      <top style="double">
        <color theme="1" tint="0.499984740745262"/>
      </top>
      <bottom/>
      <diagonal/>
    </border>
    <border>
      <left/>
      <right/>
      <top/>
      <bottom style="double">
        <color theme="1" tint="0.499984740745262"/>
      </bottom>
      <diagonal/>
    </border>
    <border>
      <left style="thin">
        <color indexed="64"/>
      </left>
      <right style="thin">
        <color indexed="64"/>
      </right>
      <top style="thin">
        <color indexed="64"/>
      </top>
      <bottom style="thin">
        <color indexed="64"/>
      </bottom>
      <diagonal/>
    </border>
    <border>
      <left/>
      <right/>
      <top style="medium">
        <color indexed="64"/>
      </top>
      <bottom style="double">
        <color theme="1" tint="0.499984740745262"/>
      </bottom>
      <diagonal/>
    </border>
    <border>
      <left/>
      <right/>
      <top style="double">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double">
        <color theme="1" tint="0.499984740745262"/>
      </left>
      <right style="medium">
        <color indexed="64"/>
      </right>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double">
        <color theme="1" tint="0.499984740745262"/>
      </right>
      <top style="double">
        <color theme="1" tint="0.499984740745262"/>
      </top>
      <bottom style="double">
        <color theme="1" tint="0.499984740745262"/>
      </bottom>
      <diagonal/>
    </border>
    <border>
      <left/>
      <right/>
      <top/>
      <bottom style="thin">
        <color indexed="64"/>
      </bottom>
      <diagonal/>
    </border>
  </borders>
  <cellStyleXfs count="6">
    <xf numFmtId="0" fontId="0" fillId="0" borderId="0"/>
    <xf numFmtId="0" fontId="1" fillId="0" borderId="0"/>
    <xf numFmtId="0" fontId="2" fillId="0" borderId="0"/>
    <xf numFmtId="0" fontId="4" fillId="2" borderId="9" applyNumberFormat="0" applyAlignment="0" applyProtection="0"/>
    <xf numFmtId="0" fontId="5" fillId="0" borderId="0" applyNumberFormat="0" applyFill="0" applyBorder="0" applyAlignment="0" applyProtection="0"/>
    <xf numFmtId="44" fontId="3" fillId="0" borderId="0" applyFont="0" applyFill="0" applyBorder="0" applyAlignment="0" applyProtection="0"/>
  </cellStyleXfs>
  <cellXfs count="104">
    <xf numFmtId="0" fontId="0" fillId="0" borderId="0" xfId="0"/>
    <xf numFmtId="0" fontId="0" fillId="0" borderId="15" xfId="0" applyBorder="1"/>
    <xf numFmtId="6" fontId="0" fillId="0" borderId="15" xfId="0" applyNumberFormat="1" applyBorder="1"/>
    <xf numFmtId="0" fontId="0" fillId="0" borderId="0" xfId="0" applyProtection="1">
      <protection hidden="1"/>
    </xf>
    <xf numFmtId="0" fontId="0" fillId="4" borderId="0" xfId="0" applyFill="1" applyProtection="1">
      <protection hidden="1"/>
    </xf>
    <xf numFmtId="0" fontId="0" fillId="4" borderId="1" xfId="0" applyFill="1" applyBorder="1" applyProtection="1">
      <protection hidden="1"/>
    </xf>
    <xf numFmtId="0" fontId="12" fillId="4" borderId="4" xfId="0" applyFont="1" applyFill="1" applyBorder="1" applyAlignment="1" applyProtection="1">
      <alignment vertical="center"/>
      <protection hidden="1"/>
    </xf>
    <xf numFmtId="0" fontId="0" fillId="0" borderId="4" xfId="0" applyBorder="1" applyProtection="1">
      <protection hidden="1"/>
    </xf>
    <xf numFmtId="0" fontId="14" fillId="0" borderId="0" xfId="0" applyFont="1" applyProtection="1">
      <protection hidden="1"/>
    </xf>
    <xf numFmtId="0" fontId="13" fillId="5" borderId="1" xfId="0" applyFont="1" applyFill="1" applyBorder="1" applyProtection="1">
      <protection hidden="1"/>
    </xf>
    <xf numFmtId="0" fontId="13" fillId="5" borderId="3" xfId="0" applyFont="1" applyFill="1" applyBorder="1" applyProtection="1">
      <protection hidden="1"/>
    </xf>
    <xf numFmtId="0" fontId="0" fillId="5" borderId="4" xfId="0" applyFill="1" applyBorder="1" applyProtection="1">
      <protection hidden="1"/>
    </xf>
    <xf numFmtId="0" fontId="0" fillId="5" borderId="6" xfId="0" applyFill="1" applyBorder="1" applyProtection="1">
      <protection hidden="1"/>
    </xf>
    <xf numFmtId="0" fontId="0" fillId="5" borderId="7" xfId="0" applyFill="1" applyBorder="1" applyProtection="1">
      <protection hidden="1"/>
    </xf>
    <xf numFmtId="0" fontId="0" fillId="5" borderId="0" xfId="0" applyFill="1" applyAlignment="1" applyProtection="1">
      <alignment horizontal="left" vertical="center"/>
      <protection hidden="1"/>
    </xf>
    <xf numFmtId="0" fontId="0" fillId="5" borderId="0" xfId="0" applyFill="1" applyProtection="1">
      <protection hidden="1"/>
    </xf>
    <xf numFmtId="0" fontId="0" fillId="5" borderId="5" xfId="0" applyFill="1" applyBorder="1" applyProtection="1">
      <protection hidden="1"/>
    </xf>
    <xf numFmtId="44" fontId="0" fillId="5" borderId="0" xfId="0" applyNumberFormat="1" applyFill="1" applyAlignment="1" applyProtection="1">
      <alignment horizontal="center" vertical="center"/>
      <protection hidden="1"/>
    </xf>
    <xf numFmtId="0" fontId="0" fillId="5" borderId="8" xfId="0" applyFill="1" applyBorder="1" applyProtection="1">
      <protection hidden="1"/>
    </xf>
    <xf numFmtId="0" fontId="0" fillId="5" borderId="22" xfId="0" applyFill="1" applyBorder="1" applyProtection="1">
      <protection hidden="1"/>
    </xf>
    <xf numFmtId="0" fontId="10" fillId="5" borderId="0" xfId="0" applyFont="1" applyFill="1" applyAlignment="1" applyProtection="1">
      <alignment vertical="center"/>
      <protection hidden="1"/>
    </xf>
    <xf numFmtId="0" fontId="10" fillId="5" borderId="0" xfId="0" applyFont="1" applyFill="1" applyAlignment="1" applyProtection="1">
      <alignment horizontal="center" vertical="center"/>
      <protection hidden="1"/>
    </xf>
    <xf numFmtId="0" fontId="10" fillId="5" borderId="0" xfId="0" applyFont="1" applyFill="1" applyAlignment="1" applyProtection="1">
      <alignment horizontal="center" vertical="center" wrapText="1"/>
      <protection hidden="1"/>
    </xf>
    <xf numFmtId="0" fontId="10" fillId="5" borderId="12" xfId="0" applyFont="1" applyFill="1" applyBorder="1" applyAlignment="1" applyProtection="1">
      <alignment horizontal="center" vertical="center"/>
      <protection hidden="1"/>
    </xf>
    <xf numFmtId="0" fontId="10" fillId="5" borderId="14" xfId="0" applyFont="1" applyFill="1" applyBorder="1" applyAlignment="1" applyProtection="1">
      <alignment horizontal="center" vertical="center" wrapText="1"/>
      <protection hidden="1"/>
    </xf>
    <xf numFmtId="0" fontId="16" fillId="5" borderId="14"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wrapText="1"/>
      <protection hidden="1"/>
    </xf>
    <xf numFmtId="0" fontId="19" fillId="5" borderId="0" xfId="0" applyFont="1" applyFill="1" applyAlignment="1" applyProtection="1">
      <alignment horizontal="center" wrapText="1"/>
      <protection hidden="1"/>
    </xf>
    <xf numFmtId="0" fontId="0" fillId="3" borderId="10" xfId="0" applyFill="1" applyBorder="1" applyAlignment="1" applyProtection="1">
      <alignment horizontal="center" vertical="center"/>
      <protection locked="0" hidden="1"/>
    </xf>
    <xf numFmtId="0" fontId="5" fillId="3" borderId="10" xfId="4" applyFill="1" applyBorder="1" applyAlignment="1" applyProtection="1">
      <alignment horizontal="center" vertical="center"/>
      <protection locked="0" hidden="1"/>
    </xf>
    <xf numFmtId="0" fontId="11" fillId="3" borderId="10" xfId="0" applyFont="1" applyFill="1" applyBorder="1" applyAlignment="1" applyProtection="1">
      <alignment horizontal="center" vertical="center"/>
      <protection locked="0" hidden="1"/>
    </xf>
    <xf numFmtId="0" fontId="7" fillId="5" borderId="0" xfId="0" applyFont="1" applyFill="1" applyAlignment="1" applyProtection="1">
      <alignment horizontal="center"/>
      <protection hidden="1"/>
    </xf>
    <xf numFmtId="14" fontId="0" fillId="0" borderId="0" xfId="0" applyNumberFormat="1"/>
    <xf numFmtId="0" fontId="0" fillId="6" borderId="15" xfId="0" applyFill="1" applyBorder="1"/>
    <xf numFmtId="0" fontId="11" fillId="0" borderId="0" xfId="0" applyFont="1" applyProtection="1">
      <protection hidden="1"/>
    </xf>
    <xf numFmtId="0" fontId="10" fillId="5" borderId="27" xfId="0" applyFont="1" applyFill="1" applyBorder="1" applyAlignment="1" applyProtection="1">
      <alignment horizontal="left" vertical="center" wrapText="1"/>
      <protection hidden="1"/>
    </xf>
    <xf numFmtId="0" fontId="0" fillId="5" borderId="27" xfId="0" applyFill="1" applyBorder="1" applyAlignment="1" applyProtection="1">
      <alignment horizontal="right" vertical="center"/>
      <protection hidden="1"/>
    </xf>
    <xf numFmtId="0" fontId="10" fillId="5" borderId="0" xfId="0" applyFont="1" applyFill="1" applyAlignment="1" applyProtection="1">
      <alignment horizontal="left" wrapText="1"/>
      <protection hidden="1"/>
    </xf>
    <xf numFmtId="0" fontId="9" fillId="7" borderId="10" xfId="0" applyFont="1" applyFill="1" applyBorder="1" applyAlignment="1" applyProtection="1">
      <alignment horizontal="center"/>
      <protection hidden="1"/>
    </xf>
    <xf numFmtId="14" fontId="9" fillId="7" borderId="10" xfId="0" applyNumberFormat="1" applyFont="1" applyFill="1" applyBorder="1" applyAlignment="1" applyProtection="1">
      <alignment horizontal="center"/>
      <protection hidden="1"/>
    </xf>
    <xf numFmtId="0" fontId="9" fillId="7" borderId="10" xfId="4" applyFont="1" applyFill="1" applyBorder="1" applyAlignment="1" applyProtection="1">
      <alignment horizontal="center"/>
      <protection hidden="1"/>
    </xf>
    <xf numFmtId="0" fontId="10" fillId="7" borderId="10" xfId="0" applyFont="1" applyFill="1" applyBorder="1" applyAlignment="1" applyProtection="1">
      <alignment horizontal="center"/>
      <protection hidden="1"/>
    </xf>
    <xf numFmtId="0" fontId="5" fillId="5" borderId="0" xfId="4" applyFill="1" applyBorder="1" applyAlignment="1" applyProtection="1">
      <protection hidden="1"/>
    </xf>
    <xf numFmtId="0" fontId="20" fillId="5" borderId="0" xfId="4" applyFont="1" applyFill="1" applyBorder="1" applyAlignment="1" applyProtection="1">
      <protection hidden="1"/>
    </xf>
    <xf numFmtId="0" fontId="0" fillId="5" borderId="5" xfId="0" applyFill="1" applyBorder="1" applyProtection="1">
      <protection locked="0" hidden="1"/>
    </xf>
    <xf numFmtId="0" fontId="21" fillId="0" borderId="0" xfId="0" applyFont="1"/>
    <xf numFmtId="0" fontId="21" fillId="0" borderId="0" xfId="0" applyFont="1" applyProtection="1">
      <protection hidden="1"/>
    </xf>
    <xf numFmtId="0" fontId="22" fillId="0" borderId="0" xfId="0" applyFont="1" applyProtection="1">
      <protection hidden="1"/>
    </xf>
    <xf numFmtId="0" fontId="11" fillId="3" borderId="10" xfId="0" applyFont="1" applyFill="1" applyBorder="1" applyAlignment="1" applyProtection="1">
      <alignment horizontal="center"/>
      <protection hidden="1"/>
    </xf>
    <xf numFmtId="0" fontId="11" fillId="3" borderId="10" xfId="0" applyFont="1" applyFill="1" applyBorder="1" applyAlignment="1" applyProtection="1">
      <alignment horizontal="center"/>
      <protection locked="0" hidden="1"/>
    </xf>
    <xf numFmtId="14" fontId="11" fillId="3" borderId="10" xfId="0" applyNumberFormat="1" applyFont="1" applyFill="1" applyBorder="1" applyAlignment="1" applyProtection="1">
      <alignment horizontal="center"/>
      <protection locked="0" hidden="1"/>
    </xf>
    <xf numFmtId="0" fontId="5" fillId="3" borderId="10" xfId="4" applyFill="1" applyBorder="1" applyAlignment="1" applyProtection="1">
      <alignment horizontal="center"/>
      <protection locked="0" hidden="1"/>
    </xf>
    <xf numFmtId="0" fontId="0" fillId="3" borderId="10" xfId="0" applyFill="1" applyBorder="1" applyAlignment="1" applyProtection="1">
      <alignment horizontal="center"/>
      <protection locked="0" hidden="1"/>
    </xf>
    <xf numFmtId="0" fontId="10" fillId="3" borderId="10" xfId="0" applyFont="1" applyFill="1" applyBorder="1" applyAlignment="1" applyProtection="1">
      <alignment horizontal="center"/>
      <protection locked="0" hidden="1"/>
    </xf>
    <xf numFmtId="0" fontId="10" fillId="3" borderId="10" xfId="0" applyFont="1" applyFill="1" applyBorder="1" applyAlignment="1" applyProtection="1">
      <alignment horizontal="center"/>
      <protection hidden="1"/>
    </xf>
    <xf numFmtId="0" fontId="23" fillId="5" borderId="0" xfId="4" applyFont="1" applyFill="1" applyAlignment="1" applyProtection="1">
      <alignment horizontal="center" wrapText="1"/>
      <protection locked="0" hidden="1"/>
    </xf>
    <xf numFmtId="0" fontId="23" fillId="5" borderId="0" xfId="4" applyFont="1" applyFill="1" applyAlignment="1" applyProtection="1">
      <alignment horizontal="center" vertical="top" wrapText="1"/>
      <protection locked="0" hidden="1"/>
    </xf>
    <xf numFmtId="0" fontId="15" fillId="3" borderId="18" xfId="3" applyFont="1" applyFill="1" applyBorder="1" applyAlignment="1" applyProtection="1">
      <alignment horizontal="center" vertical="top" wrapText="1"/>
      <protection locked="0" hidden="1"/>
    </xf>
    <xf numFmtId="0" fontId="15" fillId="3" borderId="17" xfId="3" applyFont="1" applyFill="1" applyBorder="1" applyAlignment="1" applyProtection="1">
      <alignment horizontal="center" vertical="top" wrapText="1"/>
      <protection locked="0" hidden="1"/>
    </xf>
    <xf numFmtId="0" fontId="15" fillId="3" borderId="23" xfId="3" applyFont="1" applyFill="1" applyBorder="1" applyAlignment="1" applyProtection="1">
      <alignment horizontal="center" vertical="top" wrapText="1"/>
      <protection locked="0" hidden="1"/>
    </xf>
    <xf numFmtId="0" fontId="15" fillId="3" borderId="19" xfId="3" applyFont="1" applyFill="1" applyBorder="1" applyAlignment="1" applyProtection="1">
      <alignment horizontal="center" vertical="top" wrapText="1"/>
      <protection locked="0" hidden="1"/>
    </xf>
    <xf numFmtId="0" fontId="15" fillId="3" borderId="0" xfId="3" applyFont="1" applyFill="1" applyBorder="1" applyAlignment="1" applyProtection="1">
      <alignment horizontal="center" vertical="top" wrapText="1"/>
      <protection locked="0" hidden="1"/>
    </xf>
    <xf numFmtId="0" fontId="15" fillId="3" borderId="24" xfId="3" applyFont="1" applyFill="1" applyBorder="1" applyAlignment="1" applyProtection="1">
      <alignment horizontal="center" vertical="top" wrapText="1"/>
      <protection locked="0" hidden="1"/>
    </xf>
    <xf numFmtId="0" fontId="15" fillId="3" borderId="20" xfId="3" applyFont="1" applyFill="1" applyBorder="1" applyAlignment="1" applyProtection="1">
      <alignment horizontal="center" vertical="top" wrapText="1"/>
      <protection locked="0" hidden="1"/>
    </xf>
    <xf numFmtId="0" fontId="15" fillId="3" borderId="21" xfId="3" applyFont="1" applyFill="1" applyBorder="1" applyAlignment="1" applyProtection="1">
      <alignment horizontal="center" vertical="top" wrapText="1"/>
      <protection locked="0" hidden="1"/>
    </xf>
    <xf numFmtId="0" fontId="15" fillId="3" borderId="25" xfId="3" applyFont="1" applyFill="1" applyBorder="1" applyAlignment="1" applyProtection="1">
      <alignment horizontal="center" vertical="top" wrapText="1"/>
      <protection locked="0" hidden="1"/>
    </xf>
    <xf numFmtId="0" fontId="7" fillId="5" borderId="0" xfId="0" applyFont="1" applyFill="1" applyAlignment="1" applyProtection="1">
      <alignment horizontal="center"/>
      <protection hidden="1"/>
    </xf>
    <xf numFmtId="0" fontId="8" fillId="5" borderId="0" xfId="0" applyFont="1" applyFill="1" applyAlignment="1" applyProtection="1">
      <alignment horizontal="center"/>
      <protection hidden="1"/>
    </xf>
    <xf numFmtId="0" fontId="6" fillId="5" borderId="0" xfId="0" applyFont="1" applyFill="1" applyAlignment="1" applyProtection="1">
      <alignment horizontal="center"/>
      <protection hidden="1"/>
    </xf>
    <xf numFmtId="0" fontId="9" fillId="3" borderId="18" xfId="3" applyFont="1" applyFill="1" applyBorder="1" applyAlignment="1" applyProtection="1">
      <alignment horizontal="center" vertical="center" wrapText="1"/>
      <protection hidden="1"/>
    </xf>
    <xf numFmtId="0" fontId="9" fillId="3" borderId="17" xfId="3" applyFont="1" applyFill="1" applyBorder="1" applyAlignment="1" applyProtection="1">
      <alignment horizontal="center" vertical="center" wrapText="1"/>
      <protection hidden="1"/>
    </xf>
    <xf numFmtId="0" fontId="9" fillId="3" borderId="23" xfId="3" applyFont="1" applyFill="1" applyBorder="1" applyAlignment="1" applyProtection="1">
      <alignment horizontal="center" vertical="center" wrapText="1"/>
      <protection hidden="1"/>
    </xf>
    <xf numFmtId="0" fontId="9" fillId="3" borderId="19" xfId="3" applyFont="1" applyFill="1" applyBorder="1" applyAlignment="1" applyProtection="1">
      <alignment horizontal="center" vertical="center" wrapText="1"/>
      <protection hidden="1"/>
    </xf>
    <xf numFmtId="0" fontId="9" fillId="3" borderId="0" xfId="3" applyFont="1" applyFill="1" applyBorder="1" applyAlignment="1" applyProtection="1">
      <alignment horizontal="center" vertical="center" wrapText="1"/>
      <protection hidden="1"/>
    </xf>
    <xf numFmtId="0" fontId="9" fillId="3" borderId="24" xfId="3" applyFont="1" applyFill="1" applyBorder="1" applyAlignment="1" applyProtection="1">
      <alignment horizontal="center" vertical="center" wrapText="1"/>
      <protection hidden="1"/>
    </xf>
    <xf numFmtId="0" fontId="9" fillId="3" borderId="20" xfId="3" applyFont="1" applyFill="1" applyBorder="1" applyAlignment="1" applyProtection="1">
      <alignment horizontal="center" vertical="center" wrapText="1"/>
      <protection hidden="1"/>
    </xf>
    <xf numFmtId="0" fontId="9" fillId="3" borderId="21" xfId="3" applyFont="1" applyFill="1" applyBorder="1" applyAlignment="1" applyProtection="1">
      <alignment horizontal="center" vertical="center" wrapText="1"/>
      <protection hidden="1"/>
    </xf>
    <xf numFmtId="0" fontId="9" fillId="3" borderId="25" xfId="3" applyFont="1" applyFill="1" applyBorder="1" applyAlignment="1" applyProtection="1">
      <alignment horizontal="center" vertical="center" wrapText="1"/>
      <protection hidden="1"/>
    </xf>
    <xf numFmtId="0" fontId="0" fillId="0" borderId="2" xfId="0" applyBorder="1" applyAlignment="1" applyProtection="1">
      <alignment horizontal="center"/>
      <protection hidden="1"/>
    </xf>
    <xf numFmtId="0" fontId="0" fillId="0" borderId="3" xfId="0" applyBorder="1" applyAlignment="1" applyProtection="1">
      <alignment horizontal="center"/>
      <protection hidden="1"/>
    </xf>
    <xf numFmtId="0" fontId="12" fillId="4" borderId="7" xfId="0" applyFont="1" applyFill="1" applyBorder="1" applyAlignment="1" applyProtection="1">
      <alignment horizontal="center" vertical="center"/>
      <protection hidden="1"/>
    </xf>
    <xf numFmtId="0" fontId="12" fillId="4" borderId="8" xfId="0" applyFont="1" applyFill="1" applyBorder="1" applyAlignment="1" applyProtection="1">
      <alignment horizontal="center" vertical="center"/>
      <protection hidden="1"/>
    </xf>
    <xf numFmtId="0" fontId="13" fillId="5" borderId="0" xfId="0" applyFont="1" applyFill="1" applyAlignment="1" applyProtection="1">
      <alignment horizontal="center" vertical="center"/>
      <protection hidden="1"/>
    </xf>
    <xf numFmtId="0" fontId="13" fillId="5" borderId="13" xfId="0" applyFont="1" applyFill="1" applyBorder="1" applyAlignment="1" applyProtection="1">
      <alignment horizontal="center" vertical="center"/>
      <protection hidden="1"/>
    </xf>
    <xf numFmtId="0" fontId="13" fillId="5" borderId="5" xfId="0" applyFont="1" applyFill="1" applyBorder="1" applyAlignment="1" applyProtection="1">
      <alignment horizontal="center" vertical="center"/>
      <protection hidden="1"/>
    </xf>
    <xf numFmtId="0" fontId="13" fillId="5" borderId="2" xfId="0" applyFont="1" applyFill="1" applyBorder="1" applyAlignment="1" applyProtection="1">
      <alignment horizontal="center"/>
      <protection hidden="1"/>
    </xf>
    <xf numFmtId="0" fontId="13" fillId="5" borderId="16" xfId="0" applyFont="1" applyFill="1" applyBorder="1" applyAlignment="1" applyProtection="1">
      <alignment horizontal="center"/>
      <protection hidden="1"/>
    </xf>
    <xf numFmtId="0" fontId="19" fillId="5" borderId="0" xfId="0" applyFont="1" applyFill="1" applyAlignment="1" applyProtection="1">
      <alignment horizontal="center" vertical="center" wrapText="1"/>
      <protection hidden="1"/>
    </xf>
    <xf numFmtId="0" fontId="19" fillId="5" borderId="14" xfId="0" applyFont="1" applyFill="1" applyBorder="1" applyAlignment="1" applyProtection="1">
      <alignment horizontal="center" vertical="center" wrapText="1"/>
      <protection hidden="1"/>
    </xf>
    <xf numFmtId="14" fontId="0" fillId="3" borderId="11" xfId="0" applyNumberFormat="1" applyFill="1" applyBorder="1" applyAlignment="1" applyProtection="1">
      <alignment horizontal="center" vertical="center"/>
      <protection locked="0" hidden="1"/>
    </xf>
    <xf numFmtId="14" fontId="0" fillId="3" borderId="12" xfId="0" applyNumberFormat="1" applyFill="1" applyBorder="1" applyAlignment="1" applyProtection="1">
      <alignment horizontal="center" vertical="center"/>
      <protection locked="0" hidden="1"/>
    </xf>
    <xf numFmtId="14" fontId="0" fillId="3" borderId="26" xfId="0" applyNumberFormat="1" applyFill="1" applyBorder="1" applyAlignment="1" applyProtection="1">
      <alignment horizontal="center" vertical="center"/>
      <protection locked="0" hidden="1"/>
    </xf>
    <xf numFmtId="0" fontId="10" fillId="5" borderId="14"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protection hidden="1"/>
    </xf>
    <xf numFmtId="0" fontId="10" fillId="5" borderId="12" xfId="0" applyFont="1" applyFill="1" applyBorder="1" applyAlignment="1" applyProtection="1">
      <alignment horizontal="center" vertical="center" wrapText="1"/>
      <protection hidden="1"/>
    </xf>
    <xf numFmtId="0" fontId="0" fillId="3" borderId="11" xfId="0" applyFill="1" applyBorder="1" applyAlignment="1" applyProtection="1">
      <alignment horizontal="center" vertical="center"/>
      <protection locked="0" hidden="1"/>
    </xf>
    <xf numFmtId="0" fontId="0" fillId="3" borderId="26" xfId="0" applyFill="1" applyBorder="1" applyAlignment="1" applyProtection="1">
      <alignment horizontal="center" vertical="center"/>
      <protection locked="0" hidden="1"/>
    </xf>
    <xf numFmtId="0" fontId="0" fillId="3" borderId="11" xfId="0" applyFill="1" applyBorder="1" applyAlignment="1" applyProtection="1">
      <alignment horizontal="center"/>
      <protection locked="0" hidden="1"/>
    </xf>
    <xf numFmtId="0" fontId="0" fillId="3" borderId="12" xfId="0" applyFill="1" applyBorder="1" applyAlignment="1" applyProtection="1">
      <alignment horizontal="center"/>
      <protection locked="0" hidden="1"/>
    </xf>
    <xf numFmtId="0" fontId="0" fillId="3" borderId="26" xfId="0" applyFill="1" applyBorder="1" applyAlignment="1" applyProtection="1">
      <alignment horizontal="center"/>
      <protection locked="0" hidden="1"/>
    </xf>
    <xf numFmtId="0" fontId="9" fillId="5" borderId="0" xfId="4" applyFont="1" applyFill="1" applyAlignment="1" applyProtection="1">
      <alignment horizontal="center" vertical="center" wrapText="1"/>
      <protection hidden="1"/>
    </xf>
    <xf numFmtId="0" fontId="9" fillId="5" borderId="14" xfId="4" applyFont="1" applyFill="1" applyBorder="1" applyAlignment="1" applyProtection="1">
      <alignment horizontal="center" vertical="center" wrapText="1"/>
      <protection hidden="1"/>
    </xf>
    <xf numFmtId="44" fontId="10" fillId="7" borderId="10" xfId="5" applyFont="1" applyFill="1" applyBorder="1" applyAlignment="1" applyProtection="1">
      <alignment horizontal="center"/>
      <protection hidden="1"/>
    </xf>
    <xf numFmtId="44" fontId="0" fillId="3" borderId="10" xfId="5" applyFont="1" applyFill="1" applyBorder="1" applyAlignment="1" applyProtection="1">
      <alignment horizontal="center"/>
      <protection hidden="1"/>
    </xf>
  </cellXfs>
  <cellStyles count="6">
    <cellStyle name="Normal 13" xfId="1" xr:uid="{00000000-0005-0000-0000-000000000000}"/>
    <cellStyle name="Normal_Sheet2" xfId="2" xr:uid="{00000000-0005-0000-0000-000001000000}"/>
    <cellStyle name="Έλεγχος κελιού" xfId="3" builtinId="23"/>
    <cellStyle name="Κανονικό" xfId="0" builtinId="0"/>
    <cellStyle name="Νομισματική μονάδα" xfId="5" builtinId="4"/>
    <cellStyle name="Υπερ-σύνδεση" xfId="4" builtinId="8"/>
  </cellStyles>
  <dxfs count="1">
    <dxf>
      <fill>
        <patternFill>
          <bgColor theme="6" tint="0.59996337778862885"/>
        </patternFill>
      </fill>
    </dxf>
  </dxfs>
  <tableStyles count="0" defaultTableStyle="TableStyleMedium2" defaultPivotStyle="PivotStyleLight16"/>
  <colors>
    <mruColors>
      <color rgb="FFE2F6F6"/>
      <color rgb="FFC9ECED"/>
      <color rgb="FFE4D6BC"/>
      <color rgb="FFDAD7B4"/>
      <color rgb="FFD6DF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1748741</xdr:colOff>
      <xdr:row>1</xdr:row>
      <xdr:rowOff>114460</xdr:rowOff>
    </xdr:from>
    <xdr:to>
      <xdr:col>14</xdr:col>
      <xdr:colOff>580700</xdr:colOff>
      <xdr:row>2</xdr:row>
      <xdr:rowOff>340980</xdr:rowOff>
    </xdr:to>
    <xdr:pic>
      <xdr:nvPicPr>
        <xdr:cNvPr id="5" name="4 - Εικόνα">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521270" y="215313"/>
          <a:ext cx="2373018" cy="1907402"/>
        </a:xfrm>
        <a:prstGeom prst="rect">
          <a:avLst/>
        </a:prstGeom>
      </xdr:spPr>
    </xdr:pic>
    <xdr:clientData/>
  </xdr:twoCellAnchor>
  <xdr:twoCellAnchor editAs="oneCell">
    <xdr:from>
      <xdr:col>1</xdr:col>
      <xdr:colOff>51224</xdr:colOff>
      <xdr:row>1</xdr:row>
      <xdr:rowOff>543245</xdr:rowOff>
    </xdr:from>
    <xdr:to>
      <xdr:col>6</xdr:col>
      <xdr:colOff>1456346</xdr:colOff>
      <xdr:row>2</xdr:row>
      <xdr:rowOff>33618</xdr:rowOff>
    </xdr:to>
    <xdr:pic>
      <xdr:nvPicPr>
        <xdr:cNvPr id="2" name="Εικόνα 1">
          <a:extLst>
            <a:ext uri="{FF2B5EF4-FFF2-40B4-BE49-F238E27FC236}">
              <a16:creationId xmlns:a16="http://schemas.microsoft.com/office/drawing/2014/main" id="{40B4D885-86B3-74DA-22F2-11BA0C784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97753" y="644098"/>
          <a:ext cx="7635593" cy="11712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ympicdayrunshop.gr/%ce%bf%cf%81%ce%bf%ce%b9-%cf%83%cf%85%ce%bc%ce%bc%ce%b5%cf%84%ce%bf%cf%87%ce%b7%cf%83/" TargetMode="External"/><Relationship Id="rId2" Type="http://schemas.openxmlformats.org/officeDocument/2006/relationships/hyperlink" Target="mailto:olympicdaygr@gmail.com" TargetMode="External"/><Relationship Id="rId1" Type="http://schemas.openxmlformats.org/officeDocument/2006/relationships/hyperlink" Target="http://olympicdayrun.g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olympicdayrunshop.gr/politiki-aporrito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1"/>
  <sheetViews>
    <sheetView tabSelected="1" zoomScale="85" zoomScaleNormal="85" workbookViewId="0">
      <selection activeCell="E5" sqref="E5:L5"/>
    </sheetView>
  </sheetViews>
  <sheetFormatPr defaultRowHeight="15" x14ac:dyDescent="0.25"/>
  <cols>
    <col min="1" max="1" width="3.7109375" style="3" customWidth="1"/>
    <col min="2" max="2" width="5.5703125" style="3" customWidth="1"/>
    <col min="3" max="3" width="24.42578125" style="3" bestFit="1" customWidth="1"/>
    <col min="4" max="4" width="22.5703125" style="3" bestFit="1" customWidth="1"/>
    <col min="5" max="5" width="29" style="3" customWidth="1"/>
    <col min="6" max="6" width="12" style="3" bestFit="1" customWidth="1"/>
    <col min="7" max="7" width="21.85546875" style="3" customWidth="1"/>
    <col min="8" max="8" width="17.42578125" style="3" bestFit="1" customWidth="1"/>
    <col min="9" max="9" width="40" style="3" bestFit="1" customWidth="1"/>
    <col min="10" max="10" width="20.7109375" style="3" bestFit="1" customWidth="1"/>
    <col min="11" max="11" width="41.140625" style="3" bestFit="1" customWidth="1"/>
    <col min="12" max="12" width="28.28515625" style="3" bestFit="1" customWidth="1"/>
    <col min="13" max="15" width="26.5703125" style="3" customWidth="1"/>
    <col min="16" max="16" width="18.28515625" style="3" customWidth="1"/>
    <col min="17" max="17" width="5.7109375" style="3" customWidth="1"/>
    <col min="18" max="20" width="9.140625" style="3"/>
    <col min="21" max="21" width="9.140625" style="3" customWidth="1"/>
    <col min="22" max="16384" width="9.140625" style="3"/>
  </cols>
  <sheetData>
    <row r="1" spans="1:28" ht="8.25" customHeight="1" thickBot="1" x14ac:dyDescent="0.3"/>
    <row r="2" spans="1:28" ht="132" customHeight="1" x14ac:dyDescent="0.25">
      <c r="A2" s="4"/>
      <c r="B2" s="5"/>
      <c r="C2" s="78"/>
      <c r="D2" s="78"/>
      <c r="E2" s="78"/>
      <c r="F2" s="78"/>
      <c r="G2" s="78"/>
      <c r="H2" s="78"/>
      <c r="I2" s="78"/>
      <c r="J2" s="78"/>
      <c r="K2" s="78"/>
      <c r="L2" s="78"/>
      <c r="M2" s="78"/>
      <c r="N2" s="78"/>
      <c r="O2" s="78"/>
      <c r="P2" s="78"/>
      <c r="Q2" s="79"/>
    </row>
    <row r="3" spans="1:28" ht="33.75" customHeight="1" thickBot="1" x14ac:dyDescent="0.3">
      <c r="B3" s="6"/>
      <c r="C3" s="80" t="s">
        <v>10</v>
      </c>
      <c r="D3" s="80"/>
      <c r="E3" s="80"/>
      <c r="F3" s="80"/>
      <c r="G3" s="80"/>
      <c r="H3" s="80"/>
      <c r="I3" s="80"/>
      <c r="J3" s="80"/>
      <c r="K3" s="80"/>
      <c r="L3" s="80"/>
      <c r="M3" s="80"/>
      <c r="N3" s="80"/>
      <c r="O3" s="80"/>
      <c r="P3" s="80"/>
      <c r="Q3" s="81"/>
      <c r="R3" s="7"/>
    </row>
    <row r="4" spans="1:28" ht="23.25" customHeight="1" thickBot="1" x14ac:dyDescent="0.35">
      <c r="B4" s="9"/>
      <c r="C4" s="85" t="s">
        <v>12</v>
      </c>
      <c r="D4" s="85"/>
      <c r="E4" s="86"/>
      <c r="F4" s="86"/>
      <c r="G4" s="86"/>
      <c r="H4" s="86"/>
      <c r="I4" s="86"/>
      <c r="J4" s="86"/>
      <c r="K4" s="86"/>
      <c r="L4" s="86"/>
      <c r="M4" s="85"/>
      <c r="N4" s="85"/>
      <c r="O4" s="85"/>
      <c r="P4" s="85"/>
      <c r="Q4" s="10"/>
      <c r="R4" s="7"/>
    </row>
    <row r="5" spans="1:28" ht="16.5" thickTop="1" thickBot="1" x14ac:dyDescent="0.3">
      <c r="B5" s="11"/>
      <c r="C5" s="15"/>
      <c r="D5" s="15"/>
      <c r="E5" s="97"/>
      <c r="F5" s="98"/>
      <c r="G5" s="98"/>
      <c r="H5" s="98"/>
      <c r="I5" s="98"/>
      <c r="J5" s="98"/>
      <c r="K5" s="98"/>
      <c r="L5" s="99"/>
      <c r="M5" s="20"/>
      <c r="N5" s="20"/>
      <c r="O5" s="20"/>
      <c r="P5" s="20"/>
      <c r="Q5" s="44"/>
    </row>
    <row r="6" spans="1:28" ht="33.75" customHeight="1" thickTop="1" x14ac:dyDescent="0.25">
      <c r="B6" s="11"/>
      <c r="C6" s="82" t="s">
        <v>7</v>
      </c>
      <c r="D6" s="82"/>
      <c r="E6" s="83"/>
      <c r="F6" s="83"/>
      <c r="G6" s="83"/>
      <c r="H6" s="83"/>
      <c r="I6" s="83"/>
      <c r="J6" s="83"/>
      <c r="K6" s="83"/>
      <c r="L6" s="83"/>
      <c r="M6" s="82"/>
      <c r="N6" s="82"/>
      <c r="O6" s="82"/>
      <c r="P6" s="82"/>
      <c r="Q6" s="84"/>
    </row>
    <row r="7" spans="1:28" ht="43.5" customHeight="1" thickBot="1" x14ac:dyDescent="0.3">
      <c r="B7" s="11"/>
      <c r="C7" s="15"/>
      <c r="D7" s="15"/>
      <c r="E7" s="92" t="s">
        <v>40</v>
      </c>
      <c r="F7" s="93"/>
      <c r="G7" s="93"/>
      <c r="H7" s="92" t="s">
        <v>41</v>
      </c>
      <c r="I7" s="93"/>
      <c r="J7" s="93"/>
      <c r="K7" s="92" t="s">
        <v>42</v>
      </c>
      <c r="L7" s="93"/>
      <c r="M7" s="20"/>
      <c r="N7" s="20"/>
      <c r="O7" s="20"/>
      <c r="P7" s="15"/>
      <c r="Q7" s="16"/>
    </row>
    <row r="8" spans="1:28" ht="17.25" customHeight="1" thickTop="1" thickBot="1" x14ac:dyDescent="0.3">
      <c r="B8" s="11"/>
      <c r="C8" s="15"/>
      <c r="D8" s="15"/>
      <c r="E8" s="89"/>
      <c r="F8" s="90"/>
      <c r="G8" s="91"/>
      <c r="H8" s="89"/>
      <c r="I8" s="90"/>
      <c r="J8" s="91"/>
      <c r="K8" s="95"/>
      <c r="L8" s="96"/>
      <c r="M8" s="20"/>
      <c r="N8" s="20"/>
      <c r="O8" s="20"/>
      <c r="P8" s="15"/>
      <c r="Q8" s="16"/>
    </row>
    <row r="9" spans="1:28" ht="54.75" thickTop="1" thickBot="1" x14ac:dyDescent="0.3">
      <c r="B9" s="11"/>
      <c r="C9" s="15"/>
      <c r="D9" s="20"/>
      <c r="E9" s="22" t="s">
        <v>39</v>
      </c>
      <c r="F9" s="21" t="s">
        <v>27</v>
      </c>
      <c r="G9" s="94" t="s">
        <v>43</v>
      </c>
      <c r="H9" s="94"/>
      <c r="I9" s="21" t="s">
        <v>0</v>
      </c>
      <c r="J9" s="23" t="s">
        <v>1</v>
      </c>
      <c r="K9" s="24" t="s">
        <v>8</v>
      </c>
      <c r="L9" s="26" t="s">
        <v>19</v>
      </c>
      <c r="M9" s="20"/>
      <c r="N9" s="20"/>
      <c r="O9" s="20"/>
      <c r="P9" s="20"/>
      <c r="Q9" s="16"/>
    </row>
    <row r="10" spans="1:28" ht="17.25" customHeight="1" thickTop="1" thickBot="1" x14ac:dyDescent="0.3">
      <c r="B10" s="11"/>
      <c r="C10" s="20"/>
      <c r="D10" s="20"/>
      <c r="E10" s="28"/>
      <c r="F10" s="28"/>
      <c r="G10" s="89"/>
      <c r="H10" s="91"/>
      <c r="I10" s="28"/>
      <c r="J10" s="29"/>
      <c r="K10" s="30"/>
      <c r="L10" s="30"/>
      <c r="M10" s="20"/>
      <c r="N10" s="20"/>
      <c r="O10" s="20"/>
      <c r="P10" s="15"/>
      <c r="Q10" s="16"/>
    </row>
    <row r="11" spans="1:28" ht="15.75" thickTop="1" x14ac:dyDescent="0.25">
      <c r="B11" s="11"/>
      <c r="C11" s="15"/>
      <c r="D11" s="15"/>
      <c r="E11" s="15"/>
      <c r="F11" s="15"/>
      <c r="G11" s="15"/>
      <c r="H11" s="15"/>
      <c r="I11" s="15"/>
      <c r="J11" s="15"/>
      <c r="K11" s="20"/>
      <c r="L11" s="20"/>
      <c r="M11" s="20"/>
      <c r="N11" s="20"/>
      <c r="O11" s="20"/>
      <c r="P11" s="15"/>
      <c r="Q11" s="16"/>
    </row>
    <row r="12" spans="1:28" ht="24.75" customHeight="1" x14ac:dyDescent="0.25">
      <c r="B12" s="11"/>
      <c r="C12" s="82" t="s">
        <v>13</v>
      </c>
      <c r="D12" s="82"/>
      <c r="E12" s="82"/>
      <c r="F12" s="82"/>
      <c r="G12" s="82"/>
      <c r="H12" s="82"/>
      <c r="I12" s="82"/>
      <c r="J12" s="82"/>
      <c r="K12" s="82"/>
      <c r="L12" s="82"/>
      <c r="M12" s="82"/>
      <c r="N12" s="82"/>
      <c r="O12" s="82"/>
      <c r="P12" s="82"/>
      <c r="Q12" s="16"/>
      <c r="U12" s="47"/>
      <c r="V12" s="47"/>
      <c r="W12" s="47"/>
      <c r="X12" s="47"/>
      <c r="Y12" s="47"/>
      <c r="Z12" s="47"/>
      <c r="AA12" s="47"/>
      <c r="AB12" s="47"/>
    </row>
    <row r="13" spans="1:28" ht="41.25" customHeight="1" x14ac:dyDescent="0.25">
      <c r="B13" s="11"/>
      <c r="C13" s="87" t="s">
        <v>44</v>
      </c>
      <c r="D13" s="87" t="s">
        <v>45</v>
      </c>
      <c r="E13" s="87" t="s">
        <v>42</v>
      </c>
      <c r="F13" s="87" t="s">
        <v>0</v>
      </c>
      <c r="G13" s="87" t="s">
        <v>46</v>
      </c>
      <c r="H13" s="87" t="s">
        <v>36</v>
      </c>
      <c r="I13" s="87" t="s">
        <v>4</v>
      </c>
      <c r="J13" s="87" t="s">
        <v>27</v>
      </c>
      <c r="K13" s="27" t="s">
        <v>47</v>
      </c>
      <c r="L13" s="87" t="s">
        <v>20</v>
      </c>
      <c r="M13" s="87" t="s">
        <v>21</v>
      </c>
      <c r="N13" s="55" t="s">
        <v>52</v>
      </c>
      <c r="O13" s="100" t="s">
        <v>50</v>
      </c>
      <c r="P13" s="87" t="s">
        <v>5</v>
      </c>
      <c r="Q13" s="16"/>
      <c r="U13" s="47"/>
      <c r="V13" s="47"/>
      <c r="W13" s="47"/>
      <c r="X13" s="47"/>
      <c r="Y13" s="47"/>
      <c r="Z13" s="47"/>
      <c r="AA13" s="47"/>
      <c r="AB13" s="47"/>
    </row>
    <row r="14" spans="1:28" ht="35.25" customHeight="1" thickBot="1" x14ac:dyDescent="0.3">
      <c r="B14" s="11"/>
      <c r="C14" s="88"/>
      <c r="D14" s="88"/>
      <c r="E14" s="88"/>
      <c r="F14" s="88"/>
      <c r="G14" s="88"/>
      <c r="H14" s="88"/>
      <c r="I14" s="88"/>
      <c r="J14" s="88"/>
      <c r="K14" s="25" t="s">
        <v>22</v>
      </c>
      <c r="L14" s="88"/>
      <c r="M14" s="88"/>
      <c r="N14" s="56" t="s">
        <v>51</v>
      </c>
      <c r="O14" s="101"/>
      <c r="P14" s="88"/>
      <c r="Q14" s="16"/>
      <c r="T14" s="34"/>
      <c r="U14" s="47"/>
      <c r="V14" s="47"/>
      <c r="W14" s="47"/>
      <c r="X14" s="47"/>
      <c r="Y14" s="47"/>
      <c r="Z14" s="47"/>
      <c r="AA14" s="47"/>
      <c r="AB14" s="47"/>
    </row>
    <row r="15" spans="1:28" ht="18" customHeight="1" thickTop="1" thickBot="1" x14ac:dyDescent="0.3">
      <c r="B15" s="11"/>
      <c r="C15" s="38" t="str">
        <f>IF(L10="ΝΑΙ", E8, "ΣΥΜΠΛΗΡΩΣΤΕ")</f>
        <v>ΣΥΜΠΛΗΡΩΣΤΕ</v>
      </c>
      <c r="D15" s="38" t="str">
        <f>IF(L10="ΝΑΙ", H8, "ΤΑ")</f>
        <v>ΤΑ</v>
      </c>
      <c r="E15" s="38" t="str">
        <f>IF(L10="ΝΑΙ", K8, "ΣΤΟΙΧΕΙΑ")</f>
        <v>ΣΤΟΙΧΕΙΑ</v>
      </c>
      <c r="F15" s="38" t="str">
        <f>IF(L10="ΝΑΙ", I10, "ΤΩΝ")</f>
        <v>ΤΩΝ</v>
      </c>
      <c r="G15" s="39" t="str">
        <f>IF(L10="ΝΑΙ", G10, "ΔΡΟΜΕΩΝ")</f>
        <v>ΔΡΟΜΕΩΝ</v>
      </c>
      <c r="H15" s="38" t="str">
        <f>IF(L10="ΝΑΙ",IF(G10="","",IF(AND(G10&gt;=DATE(2013,11,25),G10&lt;=DATE(2025,11,25)),"ΑΝΗΛΙΚΟΙ",IF(AND(G10&gt;=DATE(2007,11,25),G10&lt;DATE(2013,11,25)),"ΑΝΗΛΙΚΟΙ_12",IF(G10&lt;DATE(2007,11,25),"ΕΝΗΛΙΚΕΣ","-")))),"ΤΗΣ")</f>
        <v>ΤΗΣ</v>
      </c>
      <c r="I15" s="38" t="str">
        <f>IF(L10="ΝΑΙ", E10, "ΟΜΑΔΑΣ")</f>
        <v>ΟΜΑΔΑΣ</v>
      </c>
      <c r="J15" s="39" t="str">
        <f>IF(L10="ΝΑΙ", F10, "ΣΑΣ")</f>
        <v>ΣΑΣ</v>
      </c>
      <c r="K15" s="38" t="str">
        <f>IF(L10="ΝΑΙ", "---", "ΑΠΟ ΤΗ")</f>
        <v>ΑΠΟ ΤΗ</v>
      </c>
      <c r="L15" s="40" t="str">
        <f>IF(L10="ΝΑΙ", J10, "ΔΕΥΤΕΡΗ")</f>
        <v>ΔΕΥΤΕΡΗ</v>
      </c>
      <c r="M15" s="41" t="str">
        <f>IF(L10="ΝΑΙ", K10, "ΓΡΑΜΜΗ")</f>
        <v>ΓΡΑΜΜΗ</v>
      </c>
      <c r="N15" s="41" t="str">
        <f>IF(L10="ΝΑΙ", "ΝΑΙ", "ΚΑΙ")</f>
        <v>ΚΑΙ</v>
      </c>
      <c r="O15" s="41" t="str">
        <f>IF(L10="ΝΑΙ", "ΝΑΙ", "ΚΑΤΩ")</f>
        <v>ΚΑΤΩ</v>
      </c>
      <c r="P15" s="102" t="str">
        <f>IF(L10="ΝΑΙ",IF(COUNTIF(ΚΟΣΤΟΣ!A$2:A$11,E10),IF(OR(F10="S",F10="M",F10="L",F10="XL",F10="XXL"),VLOOKUP(E10,ΚΟΣΤΟΣ!A$2:C$11,2,FALSE),IF(F10="ΟΧΙ",VLOOKUP(E10,ΚΟΣΤΟΣ!A$2:C$11,3,FALSE),"0,00€")),"0,00€"),"0,00€")</f>
        <v>0,00€</v>
      </c>
      <c r="Q15" s="16"/>
      <c r="T15" s="34"/>
      <c r="U15" s="45" t="s">
        <v>35</v>
      </c>
      <c r="V15" s="46"/>
      <c r="W15" s="47"/>
      <c r="X15" s="47"/>
      <c r="Y15" s="47"/>
      <c r="Z15" s="47"/>
      <c r="AA15" s="47"/>
      <c r="AB15" s="47"/>
    </row>
    <row r="16" spans="1:28" ht="18" customHeight="1" thickTop="1" thickBot="1" x14ac:dyDescent="0.3">
      <c r="B16" s="11"/>
      <c r="C16" s="49"/>
      <c r="D16" s="49"/>
      <c r="E16" s="49"/>
      <c r="F16" s="49"/>
      <c r="G16" s="50"/>
      <c r="H16" s="48" t="str">
        <f>IF(G16="","",IF(AND(G16&gt;=DATE(2013,11,23),G16&lt;=DATE(2025,11,23)),"ΑΝΗΛΙΚΟΙ",IF(AND(G16&gt;=DATE(2007,11,23),G16&lt;DATE(2013,11,23)),"ΑΝΗΛΙΚΟΙ_ΑΝΩ12",IF(G16&lt;DATE(2007,11,23),"ΕΝΗΛΙΚΕΣ","-"))))</f>
        <v/>
      </c>
      <c r="I16" s="49"/>
      <c r="J16" s="49"/>
      <c r="K16" s="49" t="str">
        <f>IF(H16="ΕΝΗΛΙΚΕΣ","---","")</f>
        <v/>
      </c>
      <c r="L16" s="51"/>
      <c r="M16" s="52"/>
      <c r="N16" s="54" t="s">
        <v>49</v>
      </c>
      <c r="O16" s="53"/>
      <c r="P16" s="103" t="str">
        <f>IF(OR(ISBLANK(C16),ISBLANK(D16),ISBLANK(E16),ISBLANK(F16),ISBLANK(G16)),"",IF(COUNTIF(ΚΟΣΤΟΣ!A$2:A$11,I16),IF(OR(J16="S",J16="M",J16="L",J16="XL",J16="XXL"),VLOOKUP(I16,ΚΟΣΤΟΣ!A$2:C$11,2,FALSE),IF(J16="ΟΧΙ",VLOOKUP(I16,ΚΟΣΤΟΣ!A$2:C$11,3,FALSE),"")), ""))</f>
        <v/>
      </c>
      <c r="Q16" s="16"/>
      <c r="T16" s="34"/>
      <c r="U16" s="45" t="s">
        <v>11</v>
      </c>
      <c r="V16" s="46"/>
      <c r="W16" s="47"/>
      <c r="X16" s="47"/>
      <c r="Y16" s="47"/>
      <c r="Z16" s="47"/>
      <c r="AA16" s="47"/>
      <c r="AB16" s="47"/>
    </row>
    <row r="17" spans="2:28" ht="18" customHeight="1" thickTop="1" thickBot="1" x14ac:dyDescent="0.3">
      <c r="B17" s="11"/>
      <c r="C17" s="49"/>
      <c r="D17" s="49"/>
      <c r="E17" s="49"/>
      <c r="F17" s="49"/>
      <c r="G17" s="50"/>
      <c r="H17" s="48" t="str">
        <f t="shared" ref="H17:H65" si="0">IF(G17="","",IF(AND(G17&gt;=DATE(2013,11,23),G17&lt;=DATE(2025,11,23)),"ΑΝΗΛΙΚΟΙ",IF(AND(G17&gt;=DATE(2007,11,23),G17&lt;DATE(2013,11,23)),"ΑΝΗΛΙΚΟΙ_ΑΝΩ12",IF(G17&lt;DATE(2007,11,23),"ΕΝΗΛΙΚΕΣ","-"))))</f>
        <v/>
      </c>
      <c r="I17" s="49"/>
      <c r="J17" s="49"/>
      <c r="K17" s="49" t="str">
        <f t="shared" ref="K17:K65" si="1">IF(H17="ΕΝΗΛΙΚΕΣ","---","")</f>
        <v/>
      </c>
      <c r="L17" s="51"/>
      <c r="M17" s="52"/>
      <c r="N17" s="54" t="s">
        <v>49</v>
      </c>
      <c r="O17" s="53"/>
      <c r="P17" s="103" t="str">
        <f>IF(OR(ISBLANK(C17),ISBLANK(D17),ISBLANK(E17),ISBLANK(F17),ISBLANK(G17)),"",IF(COUNTIF(ΚΟΣΤΟΣ!A$2:A$11,I17),IF(OR(J17="XS",J17="S",J17="M",J17="L",J17="XL",J17="XXL"),VLOOKUP(I17,ΚΟΣΤΟΣ!A$2:C$11,2,FALSE),IF(J17="ΟΧΙ",VLOOKUP(I17,ΚΟΣΤΟΣ!A$2:C$11,3,FALSE),"")), ""))</f>
        <v/>
      </c>
      <c r="Q17" s="16"/>
      <c r="T17" s="34"/>
      <c r="U17" s="45" t="s">
        <v>32</v>
      </c>
      <c r="V17" s="46"/>
      <c r="W17" s="47"/>
      <c r="X17" s="47"/>
      <c r="Y17" s="47"/>
      <c r="Z17" s="47"/>
      <c r="AA17" s="47"/>
      <c r="AB17" s="47"/>
    </row>
    <row r="18" spans="2:28" ht="18" customHeight="1" thickTop="1" thickBot="1" x14ac:dyDescent="0.3">
      <c r="B18" s="11"/>
      <c r="C18" s="49"/>
      <c r="D18" s="49"/>
      <c r="E18" s="49"/>
      <c r="F18" s="49"/>
      <c r="G18" s="50"/>
      <c r="H18" s="48" t="str">
        <f t="shared" si="0"/>
        <v/>
      </c>
      <c r="I18" s="49"/>
      <c r="J18" s="49"/>
      <c r="K18" s="49" t="str">
        <f t="shared" si="1"/>
        <v/>
      </c>
      <c r="L18" s="51"/>
      <c r="M18" s="52"/>
      <c r="N18" s="54" t="s">
        <v>49</v>
      </c>
      <c r="O18" s="53"/>
      <c r="P18" s="103" t="str">
        <f>IF(OR(ISBLANK(C18),ISBLANK(D18),ISBLANK(E18),ISBLANK(F18),ISBLANK(G18)),"",IF(COUNTIF(ΚΟΣΤΟΣ!A$2:A$11,I18),IF(OR(J18="XS",J18="S",J18="M",J18="L",J18="XL",J18="XXL"),VLOOKUP(I18,ΚΟΣΤΟΣ!A$2:C$11,2,FALSE),IF(J18="ΟΧΙ",VLOOKUP(I18,ΚΟΣΤΟΣ!A$2:C$11,3,FALSE),"")), ""))</f>
        <v/>
      </c>
      <c r="Q18" s="16"/>
      <c r="T18" s="34"/>
      <c r="U18" s="45" t="s">
        <v>48</v>
      </c>
      <c r="V18" s="46"/>
      <c r="W18" s="47"/>
      <c r="X18" s="47"/>
      <c r="Y18" s="47"/>
      <c r="Z18" s="47"/>
      <c r="AA18" s="47"/>
      <c r="AB18" s="47"/>
    </row>
    <row r="19" spans="2:28" ht="18" customHeight="1" thickTop="1" thickBot="1" x14ac:dyDescent="0.3">
      <c r="B19" s="11"/>
      <c r="C19" s="49"/>
      <c r="D19" s="49"/>
      <c r="E19" s="49"/>
      <c r="F19" s="49"/>
      <c r="G19" s="50"/>
      <c r="H19" s="48" t="str">
        <f t="shared" si="0"/>
        <v/>
      </c>
      <c r="I19" s="49"/>
      <c r="J19" s="49"/>
      <c r="K19" s="49" t="str">
        <f t="shared" si="1"/>
        <v/>
      </c>
      <c r="L19" s="51"/>
      <c r="M19" s="52"/>
      <c r="N19" s="54" t="s">
        <v>49</v>
      </c>
      <c r="O19" s="53"/>
      <c r="P19" s="103" t="str">
        <f>IF(OR(ISBLANK(C19),ISBLANK(D19),ISBLANK(E19),ISBLANK(F19),ISBLANK(G19)),"",IF(COUNTIF(ΚΟΣΤΟΣ!A$2:A$11,I19),IF(OR(J19="XS",J19="S",J19="M",J19="L",J19="XL",J19="XXL"),VLOOKUP(I19,ΚΟΣΤΟΣ!A$2:C$11,2,FALSE),IF(J19="ΟΧΙ",VLOOKUP(I19,ΚΟΣΤΟΣ!A$2:C$11,3,FALSE),"")), ""))</f>
        <v/>
      </c>
      <c r="Q19" s="16"/>
      <c r="T19" s="34"/>
      <c r="U19" s="45" t="s">
        <v>11</v>
      </c>
      <c r="V19" s="46"/>
      <c r="W19" s="47"/>
      <c r="X19" s="47"/>
      <c r="Y19" s="47"/>
      <c r="Z19" s="47"/>
      <c r="AA19" s="47"/>
      <c r="AB19" s="47"/>
    </row>
    <row r="20" spans="2:28" ht="18" customHeight="1" thickTop="1" thickBot="1" x14ac:dyDescent="0.3">
      <c r="B20" s="11"/>
      <c r="C20" s="49"/>
      <c r="D20" s="49"/>
      <c r="E20" s="49"/>
      <c r="F20" s="49"/>
      <c r="G20" s="50"/>
      <c r="H20" s="48" t="str">
        <f t="shared" si="0"/>
        <v/>
      </c>
      <c r="I20" s="49"/>
      <c r="J20" s="49"/>
      <c r="K20" s="49" t="str">
        <f t="shared" si="1"/>
        <v/>
      </c>
      <c r="L20" s="51"/>
      <c r="M20" s="52"/>
      <c r="N20" s="54" t="s">
        <v>49</v>
      </c>
      <c r="O20" s="53"/>
      <c r="P20" s="103" t="str">
        <f>IF(OR(ISBLANK(C20),ISBLANK(D20),ISBLANK(E20),ISBLANK(F20),ISBLANK(G20)),"",IF(COUNTIF(ΚΟΣΤΟΣ!A$2:A$11,I20),IF(OR(J20="XS",J20="S",J20="M",J20="L",J20="XL",J20="XXL"),VLOOKUP(I20,ΚΟΣΤΟΣ!A$2:C$11,2,FALSE),IF(J20="ΟΧΙ",VLOOKUP(I20,ΚΟΣΤΟΣ!A$2:C$11,3,FALSE),"")), ""))</f>
        <v/>
      </c>
      <c r="Q20" s="16"/>
      <c r="T20" s="34"/>
      <c r="U20" s="45" t="s">
        <v>23</v>
      </c>
      <c r="V20" s="46"/>
      <c r="W20" s="47"/>
      <c r="X20" s="47"/>
      <c r="Y20" s="47"/>
      <c r="Z20" s="47"/>
      <c r="AA20" s="47"/>
      <c r="AB20" s="47"/>
    </row>
    <row r="21" spans="2:28" ht="18" customHeight="1" thickTop="1" thickBot="1" x14ac:dyDescent="0.3">
      <c r="B21" s="11"/>
      <c r="C21" s="49"/>
      <c r="D21" s="49"/>
      <c r="E21" s="49"/>
      <c r="F21" s="49"/>
      <c r="G21" s="50"/>
      <c r="H21" s="48" t="str">
        <f t="shared" si="0"/>
        <v/>
      </c>
      <c r="I21" s="49"/>
      <c r="J21" s="49"/>
      <c r="K21" s="49" t="str">
        <f t="shared" si="1"/>
        <v/>
      </c>
      <c r="L21" s="51"/>
      <c r="M21" s="52"/>
      <c r="N21" s="54" t="s">
        <v>49</v>
      </c>
      <c r="O21" s="53"/>
      <c r="P21" s="103" t="str">
        <f>IF(OR(ISBLANK(C21),ISBLANK(D21),ISBLANK(E21),ISBLANK(F21),ISBLANK(G21)),"",IF(COUNTIF(ΚΟΣΤΟΣ!A$2:A$11,I21),IF(OR(J21="XS",J21="S",J21="M",J21="L",J21="XL",J21="XXL"),VLOOKUP(I21,ΚΟΣΤΟΣ!A$2:C$11,2,FALSE),IF(J21="ΟΧΙ",VLOOKUP(I21,ΚΟΣΤΟΣ!A$2:C$11,3,FALSE),"")), ""))</f>
        <v/>
      </c>
      <c r="Q21" s="19"/>
      <c r="T21" s="34"/>
      <c r="U21" s="45" t="s">
        <v>32</v>
      </c>
      <c r="V21" s="46"/>
      <c r="W21" s="47"/>
      <c r="X21" s="47"/>
      <c r="Y21" s="47"/>
      <c r="Z21" s="47"/>
      <c r="AA21" s="47"/>
      <c r="AB21" s="47"/>
    </row>
    <row r="22" spans="2:28" ht="18" customHeight="1" thickTop="1" thickBot="1" x14ac:dyDescent="0.3">
      <c r="B22" s="11"/>
      <c r="C22" s="49"/>
      <c r="D22" s="49"/>
      <c r="E22" s="49"/>
      <c r="F22" s="49"/>
      <c r="G22" s="50"/>
      <c r="H22" s="48" t="str">
        <f t="shared" si="0"/>
        <v/>
      </c>
      <c r="I22" s="49"/>
      <c r="J22" s="49"/>
      <c r="K22" s="49" t="str">
        <f t="shared" si="1"/>
        <v/>
      </c>
      <c r="L22" s="51"/>
      <c r="M22" s="52"/>
      <c r="N22" s="54" t="s">
        <v>49</v>
      </c>
      <c r="O22" s="53"/>
      <c r="P22" s="103" t="str">
        <f>IF(OR(ISBLANK(C22),ISBLANK(D22),ISBLANK(E22),ISBLANK(F22),ISBLANK(G22)),"",IF(COUNTIF(ΚΟΣΤΟΣ!A$2:A$11,I22),IF(OR(J22="XS",J22="S",J22="M",J22="L",J22="XL",J22="XXL"),VLOOKUP(I22,ΚΟΣΤΟΣ!A$2:C$11,2,FALSE),IF(J22="ΟΧΙ",VLOOKUP(I22,ΚΟΣΤΟΣ!A$2:C$11,3,FALSE),"")), ""))</f>
        <v/>
      </c>
      <c r="Q22" s="19"/>
      <c r="T22" s="34"/>
      <c r="U22" s="45" t="s">
        <v>28</v>
      </c>
      <c r="V22" s="46"/>
      <c r="W22" s="47"/>
      <c r="X22" s="47"/>
      <c r="Y22" s="47"/>
      <c r="Z22" s="47"/>
      <c r="AA22" s="47"/>
      <c r="AB22" s="47"/>
    </row>
    <row r="23" spans="2:28" ht="18" customHeight="1" thickTop="1" thickBot="1" x14ac:dyDescent="0.3">
      <c r="B23" s="11"/>
      <c r="C23" s="49"/>
      <c r="D23" s="49"/>
      <c r="E23" s="49"/>
      <c r="F23" s="49"/>
      <c r="G23" s="50"/>
      <c r="H23" s="48" t="str">
        <f t="shared" si="0"/>
        <v/>
      </c>
      <c r="I23" s="49"/>
      <c r="J23" s="49"/>
      <c r="K23" s="49" t="str">
        <f t="shared" si="1"/>
        <v/>
      </c>
      <c r="L23" s="51"/>
      <c r="M23" s="52"/>
      <c r="N23" s="54" t="s">
        <v>49</v>
      </c>
      <c r="O23" s="53"/>
      <c r="P23" s="103" t="str">
        <f>IF(OR(ISBLANK(C23),ISBLANK(D23),ISBLANK(E23),ISBLANK(F23),ISBLANK(G23)),"",IF(COUNTIF(ΚΟΣΤΟΣ!A$2:A$11,I23),IF(OR(J23="XS",J23="S",J23="M",J23="L",J23="XL",J23="XXL"),VLOOKUP(I23,ΚΟΣΤΟΣ!A$2:C$11,2,FALSE),IF(J23="ΟΧΙ",VLOOKUP(I23,ΚΟΣΤΟΣ!A$2:C$11,3,FALSE),"")), ""))</f>
        <v/>
      </c>
      <c r="Q23" s="19"/>
      <c r="T23" s="34"/>
      <c r="U23" s="45" t="s">
        <v>38</v>
      </c>
      <c r="V23" s="46"/>
      <c r="W23" s="47"/>
      <c r="X23" s="47"/>
      <c r="Y23" s="47"/>
      <c r="Z23" s="47"/>
      <c r="AA23" s="47"/>
      <c r="AB23" s="47"/>
    </row>
    <row r="24" spans="2:28" ht="18" customHeight="1" thickTop="1" thickBot="1" x14ac:dyDescent="0.3">
      <c r="B24" s="11"/>
      <c r="C24" s="49"/>
      <c r="D24" s="49"/>
      <c r="E24" s="49"/>
      <c r="F24" s="49"/>
      <c r="G24" s="50"/>
      <c r="H24" s="48" t="str">
        <f t="shared" si="0"/>
        <v/>
      </c>
      <c r="I24" s="49"/>
      <c r="J24" s="49"/>
      <c r="K24" s="49" t="str">
        <f t="shared" si="1"/>
        <v/>
      </c>
      <c r="L24" s="51"/>
      <c r="M24" s="52"/>
      <c r="N24" s="54" t="s">
        <v>49</v>
      </c>
      <c r="O24" s="53"/>
      <c r="P24" s="103" t="str">
        <f>IF(OR(ISBLANK(C24),ISBLANK(D24),ISBLANK(E24),ISBLANK(F24),ISBLANK(G24)),"",IF(COUNTIF(ΚΟΣΤΟΣ!A$2:A$11,I24),IF(OR(J24="XS",J24="S",J24="M",J24="L",J24="XL",J24="XXL"),VLOOKUP(I24,ΚΟΣΤΟΣ!A$2:C$11,2,FALSE),IF(J24="ΟΧΙ",VLOOKUP(I24,ΚΟΣΤΟΣ!A$2:C$11,3,FALSE),"")), ""))</f>
        <v/>
      </c>
      <c r="Q24" s="19"/>
      <c r="T24" s="34"/>
      <c r="U24" s="45" t="s">
        <v>11</v>
      </c>
      <c r="V24" s="46"/>
      <c r="W24" s="47"/>
      <c r="X24" s="47"/>
      <c r="Y24" s="47"/>
      <c r="Z24" s="47"/>
      <c r="AA24" s="47"/>
      <c r="AB24" s="47"/>
    </row>
    <row r="25" spans="2:28" ht="18" customHeight="1" thickTop="1" thickBot="1" x14ac:dyDescent="0.3">
      <c r="B25" s="11"/>
      <c r="C25" s="49"/>
      <c r="D25" s="49"/>
      <c r="E25" s="49"/>
      <c r="F25" s="49"/>
      <c r="G25" s="50"/>
      <c r="H25" s="48" t="str">
        <f t="shared" si="0"/>
        <v/>
      </c>
      <c r="I25" s="49"/>
      <c r="J25" s="49"/>
      <c r="K25" s="49" t="str">
        <f t="shared" si="1"/>
        <v/>
      </c>
      <c r="L25" s="51"/>
      <c r="M25" s="52"/>
      <c r="N25" s="54" t="s">
        <v>49</v>
      </c>
      <c r="O25" s="53"/>
      <c r="P25" s="103" t="str">
        <f>IF(OR(ISBLANK(C25),ISBLANK(D25),ISBLANK(E25),ISBLANK(F25),ISBLANK(G25)),"",IF(COUNTIF(ΚΟΣΤΟΣ!A$2:A$11,I25),IF(OR(J25="XS",J25="S",J25="M",J25="L",J25="XL",J25="XXL"),VLOOKUP(I25,ΚΟΣΤΟΣ!A$2:C$11,2,FALSE),IF(J25="ΟΧΙ",VLOOKUP(I25,ΚΟΣΤΟΣ!A$2:C$11,3,FALSE),"")), ""))</f>
        <v/>
      </c>
      <c r="Q25" s="19"/>
      <c r="T25" s="34"/>
      <c r="U25" s="45" t="s">
        <v>23</v>
      </c>
      <c r="V25" s="46"/>
      <c r="W25" s="47"/>
      <c r="X25" s="47"/>
      <c r="Y25" s="47"/>
      <c r="Z25" s="47"/>
      <c r="AA25" s="47"/>
      <c r="AB25" s="47"/>
    </row>
    <row r="26" spans="2:28" ht="18" customHeight="1" thickTop="1" thickBot="1" x14ac:dyDescent="0.3">
      <c r="B26" s="11"/>
      <c r="C26" s="49"/>
      <c r="D26" s="49"/>
      <c r="E26" s="49"/>
      <c r="F26" s="49"/>
      <c r="G26" s="50"/>
      <c r="H26" s="48" t="str">
        <f t="shared" si="0"/>
        <v/>
      </c>
      <c r="I26" s="49"/>
      <c r="J26" s="49"/>
      <c r="K26" s="49" t="str">
        <f t="shared" si="1"/>
        <v/>
      </c>
      <c r="L26" s="51"/>
      <c r="M26" s="52"/>
      <c r="N26" s="54" t="s">
        <v>49</v>
      </c>
      <c r="O26" s="53"/>
      <c r="P26" s="103" t="str">
        <f>IF(OR(ISBLANK(C26),ISBLANK(D26),ISBLANK(E26),ISBLANK(F26),ISBLANK(G26)),"",IF(COUNTIF(ΚΟΣΤΟΣ!A$2:A$11,I26),IF(OR(J26="XS",J26="S",J26="M",J26="L",J26="XL",J26="XXL"),VLOOKUP(I26,ΚΟΣΤΟΣ!A$2:C$11,2,FALSE),IF(J26="ΟΧΙ",VLOOKUP(I26,ΚΟΣΤΟΣ!A$2:C$11,3,FALSE),"")), ""))</f>
        <v/>
      </c>
      <c r="Q26" s="19"/>
      <c r="T26" s="34"/>
      <c r="U26" s="45" t="s">
        <v>24</v>
      </c>
      <c r="V26" s="46"/>
      <c r="W26" s="47"/>
      <c r="X26" s="47"/>
      <c r="Y26" s="47"/>
      <c r="Z26" s="47"/>
      <c r="AA26" s="47"/>
      <c r="AB26" s="47"/>
    </row>
    <row r="27" spans="2:28" ht="18" customHeight="1" thickTop="1" thickBot="1" x14ac:dyDescent="0.3">
      <c r="B27" s="11"/>
      <c r="C27" s="49"/>
      <c r="D27" s="49"/>
      <c r="E27" s="49"/>
      <c r="F27" s="49"/>
      <c r="G27" s="50"/>
      <c r="H27" s="48" t="str">
        <f t="shared" si="0"/>
        <v/>
      </c>
      <c r="I27" s="49"/>
      <c r="J27" s="49"/>
      <c r="K27" s="49" t="str">
        <f t="shared" si="1"/>
        <v/>
      </c>
      <c r="L27" s="51"/>
      <c r="M27" s="52"/>
      <c r="N27" s="54" t="s">
        <v>49</v>
      </c>
      <c r="O27" s="53"/>
      <c r="P27" s="103" t="str">
        <f>IF(OR(ISBLANK(C27),ISBLANK(D27),ISBLANK(E27),ISBLANK(F27),ISBLANK(G27)),"",IF(COUNTIF(ΚΟΣΤΟΣ!A$2:A$11,I27),IF(OR(J27="XS",J27="S",J27="M",J27="L",J27="XL",J27="XXL"),VLOOKUP(I27,ΚΟΣΤΟΣ!A$2:C$11,2,FALSE),IF(J27="ΟΧΙ",VLOOKUP(I27,ΚΟΣΤΟΣ!A$2:C$11,3,FALSE),"")), ""))</f>
        <v/>
      </c>
      <c r="Q27" s="19"/>
      <c r="T27" s="34"/>
      <c r="U27" s="45" t="s">
        <v>25</v>
      </c>
      <c r="V27" s="46"/>
      <c r="W27" s="47"/>
      <c r="X27" s="47"/>
      <c r="Y27" s="47"/>
      <c r="Z27" s="47"/>
      <c r="AA27" s="47"/>
      <c r="AB27" s="47"/>
    </row>
    <row r="28" spans="2:28" ht="18" customHeight="1" thickTop="1" thickBot="1" x14ac:dyDescent="0.35">
      <c r="B28" s="11"/>
      <c r="C28" s="49"/>
      <c r="D28" s="49"/>
      <c r="E28" s="49"/>
      <c r="F28" s="49"/>
      <c r="G28" s="50"/>
      <c r="H28" s="48" t="str">
        <f t="shared" si="0"/>
        <v/>
      </c>
      <c r="I28" s="49"/>
      <c r="J28" s="49"/>
      <c r="K28" s="49" t="str">
        <f t="shared" si="1"/>
        <v/>
      </c>
      <c r="L28" s="51"/>
      <c r="M28" s="52"/>
      <c r="N28" s="54" t="s">
        <v>49</v>
      </c>
      <c r="O28" s="53"/>
      <c r="P28" s="103" t="str">
        <f>IF(OR(ISBLANK(C28),ISBLANK(D28),ISBLANK(E28),ISBLANK(F28),ISBLANK(G28)),"",IF(COUNTIF(ΚΟΣΤΟΣ!A$2:A$11,I28),IF(OR(J28="XS",J28="S",J28="M",J28="L",J28="XL",J28="XXL"),VLOOKUP(I28,ΚΟΣΤΟΣ!A$2:C$11,2,FALSE),IF(J28="ΟΧΙ",VLOOKUP(I28,ΚΟΣΤΟΣ!A$2:C$11,3,FALSE),"")), ""))</f>
        <v/>
      </c>
      <c r="Q28" s="19"/>
      <c r="R28" s="8"/>
      <c r="T28" s="34"/>
      <c r="U28" s="45" t="s">
        <v>26</v>
      </c>
      <c r="V28" s="46"/>
      <c r="W28" s="47"/>
      <c r="X28" s="47"/>
      <c r="Y28" s="47"/>
      <c r="Z28" s="47"/>
      <c r="AA28" s="47"/>
      <c r="AB28" s="47"/>
    </row>
    <row r="29" spans="2:28" ht="18" customHeight="1" thickTop="1" thickBot="1" x14ac:dyDescent="0.3">
      <c r="B29" s="11"/>
      <c r="C29" s="49"/>
      <c r="D29" s="49"/>
      <c r="E29" s="49"/>
      <c r="F29" s="49"/>
      <c r="G29" s="50"/>
      <c r="H29" s="48" t="str">
        <f t="shared" si="0"/>
        <v/>
      </c>
      <c r="I29" s="49"/>
      <c r="J29" s="49"/>
      <c r="K29" s="49" t="str">
        <f t="shared" si="1"/>
        <v/>
      </c>
      <c r="L29" s="51"/>
      <c r="M29" s="52"/>
      <c r="N29" s="54" t="s">
        <v>49</v>
      </c>
      <c r="O29" s="53"/>
      <c r="P29" s="103" t="str">
        <f>IF(OR(ISBLANK(C29),ISBLANK(D29),ISBLANK(E29),ISBLANK(F29),ISBLANK(G29)),"",IF(COUNTIF(ΚΟΣΤΟΣ!A$2:A$11,I29),IF(OR(J29="XS",J29="S",J29="M",J29="L",J29="XL",J29="XXL"),VLOOKUP(I29,ΚΟΣΤΟΣ!A$2:C$11,2,FALSE),IF(J29="ΟΧΙ",VLOOKUP(I29,ΚΟΣΤΟΣ!A$2:C$11,3,FALSE),"")), ""))</f>
        <v/>
      </c>
      <c r="Q29" s="19"/>
      <c r="T29" s="34"/>
      <c r="U29" s="45" t="s">
        <v>32</v>
      </c>
      <c r="V29" s="46"/>
      <c r="W29" s="47"/>
      <c r="X29" s="47"/>
      <c r="Y29" s="47"/>
      <c r="Z29" s="47"/>
      <c r="AA29" s="47"/>
      <c r="AB29" s="47"/>
    </row>
    <row r="30" spans="2:28" ht="18" customHeight="1" thickTop="1" thickBot="1" x14ac:dyDescent="0.3">
      <c r="B30" s="11"/>
      <c r="C30" s="49"/>
      <c r="D30" s="49"/>
      <c r="E30" s="49"/>
      <c r="F30" s="49"/>
      <c r="G30" s="50"/>
      <c r="H30" s="48" t="str">
        <f t="shared" si="0"/>
        <v/>
      </c>
      <c r="I30" s="49"/>
      <c r="J30" s="49"/>
      <c r="K30" s="49" t="str">
        <f t="shared" si="1"/>
        <v/>
      </c>
      <c r="L30" s="51"/>
      <c r="M30" s="52"/>
      <c r="N30" s="54" t="s">
        <v>49</v>
      </c>
      <c r="O30" s="53"/>
      <c r="P30" s="103" t="str">
        <f>IF(OR(ISBLANK(C30),ISBLANK(D30),ISBLANK(E30),ISBLANK(F30),ISBLANK(G30)),"",IF(COUNTIF(ΚΟΣΤΟΣ!A$2:A$11,I30),IF(OR(J30="XS",J30="S",J30="M",J30="L",J30="XL",J30="XXL"),VLOOKUP(I30,ΚΟΣΤΟΣ!A$2:C$11,2,FALSE),IF(J30="ΟΧΙ",VLOOKUP(I30,ΚΟΣΤΟΣ!A$2:C$11,3,FALSE),"")), ""))</f>
        <v/>
      </c>
      <c r="Q30" s="19"/>
      <c r="T30" s="34"/>
      <c r="U30" s="45" t="s">
        <v>28</v>
      </c>
      <c r="V30" s="46"/>
      <c r="W30" s="47"/>
      <c r="X30" s="47"/>
      <c r="Y30" s="47"/>
      <c r="Z30" s="47"/>
      <c r="AA30" s="47"/>
      <c r="AB30" s="47"/>
    </row>
    <row r="31" spans="2:28" ht="18" customHeight="1" thickTop="1" thickBot="1" x14ac:dyDescent="0.3">
      <c r="B31" s="11"/>
      <c r="C31" s="49"/>
      <c r="D31" s="49"/>
      <c r="E31" s="49"/>
      <c r="F31" s="49"/>
      <c r="G31" s="50"/>
      <c r="H31" s="48" t="str">
        <f t="shared" si="0"/>
        <v/>
      </c>
      <c r="I31" s="49"/>
      <c r="J31" s="49"/>
      <c r="K31" s="49" t="str">
        <f t="shared" si="1"/>
        <v/>
      </c>
      <c r="L31" s="51"/>
      <c r="M31" s="52"/>
      <c r="N31" s="54" t="s">
        <v>49</v>
      </c>
      <c r="O31" s="53"/>
      <c r="P31" s="103" t="str">
        <f>IF(OR(ISBLANK(C31),ISBLANK(D31),ISBLANK(E31),ISBLANK(F31),ISBLANK(G31)),"",IF(COUNTIF(ΚΟΣΤΟΣ!A$2:A$11,I31),IF(OR(J31="XS",J31="S",J31="M",J31="L",J31="XL",J31="XXL"),VLOOKUP(I31,ΚΟΣΤΟΣ!A$2:C$11,2,FALSE),IF(J31="ΟΧΙ",VLOOKUP(I31,ΚΟΣΤΟΣ!A$2:C$11,3,FALSE),"")), ""))</f>
        <v/>
      </c>
      <c r="Q31" s="19"/>
      <c r="T31" s="34"/>
      <c r="U31" s="45" t="s">
        <v>29</v>
      </c>
      <c r="V31" s="46"/>
      <c r="W31" s="47"/>
      <c r="X31" s="47"/>
      <c r="Y31" s="47"/>
      <c r="Z31" s="47"/>
      <c r="AA31" s="47"/>
      <c r="AB31" s="47"/>
    </row>
    <row r="32" spans="2:28" ht="18" customHeight="1" thickTop="1" thickBot="1" x14ac:dyDescent="0.3">
      <c r="B32" s="11"/>
      <c r="C32" s="49"/>
      <c r="D32" s="49"/>
      <c r="E32" s="49"/>
      <c r="F32" s="49"/>
      <c r="G32" s="50"/>
      <c r="H32" s="48" t="str">
        <f t="shared" si="0"/>
        <v/>
      </c>
      <c r="I32" s="49"/>
      <c r="J32" s="49"/>
      <c r="K32" s="49" t="str">
        <f t="shared" si="1"/>
        <v/>
      </c>
      <c r="L32" s="51"/>
      <c r="M32" s="52"/>
      <c r="N32" s="54" t="s">
        <v>49</v>
      </c>
      <c r="O32" s="53"/>
      <c r="P32" s="103" t="str">
        <f>IF(OR(ISBLANK(C32),ISBLANK(D32),ISBLANK(E32),ISBLANK(F32),ISBLANK(G32)),"",IF(COUNTIF(ΚΟΣΤΟΣ!A$2:A$11,I32),IF(OR(J32="XS",J32="S",J32="M",J32="L",J32="XL",J32="XXL"),VLOOKUP(I32,ΚΟΣΤΟΣ!A$2:C$11,2,FALSE),IF(J32="ΟΧΙ",VLOOKUP(I32,ΚΟΣΤΟΣ!A$2:C$11,3,FALSE),"")), ""))</f>
        <v/>
      </c>
      <c r="Q32" s="19"/>
      <c r="T32" s="34"/>
      <c r="U32" s="45" t="s">
        <v>30</v>
      </c>
      <c r="V32" s="46"/>
      <c r="W32" s="47"/>
      <c r="X32" s="47"/>
      <c r="Y32" s="47"/>
      <c r="Z32" s="47"/>
      <c r="AA32" s="47"/>
      <c r="AB32" s="47"/>
    </row>
    <row r="33" spans="2:28" ht="18" customHeight="1" thickTop="1" thickBot="1" x14ac:dyDescent="0.3">
      <c r="B33" s="11"/>
      <c r="C33" s="49"/>
      <c r="D33" s="49"/>
      <c r="E33" s="49"/>
      <c r="F33" s="49"/>
      <c r="G33" s="50"/>
      <c r="H33" s="48" t="str">
        <f t="shared" si="0"/>
        <v/>
      </c>
      <c r="I33" s="49"/>
      <c r="J33" s="49"/>
      <c r="K33" s="49" t="str">
        <f t="shared" si="1"/>
        <v/>
      </c>
      <c r="L33" s="51"/>
      <c r="M33" s="52"/>
      <c r="N33" s="54" t="s">
        <v>49</v>
      </c>
      <c r="O33" s="53"/>
      <c r="P33" s="103" t="str">
        <f>IF(OR(ISBLANK(C33),ISBLANK(D33),ISBLANK(E33),ISBLANK(F33),ISBLANK(G33)),"",IF(COUNTIF(ΚΟΣΤΟΣ!A$2:A$11,I33),IF(OR(J33="XS",J33="S",J33="M",J33="L",J33="XL",J33="XXL"),VLOOKUP(I33,ΚΟΣΤΟΣ!A$2:C$11,2,FALSE),IF(J33="ΟΧΙ",VLOOKUP(I33,ΚΟΣΤΟΣ!A$2:C$11,3,FALSE),"")), ""))</f>
        <v/>
      </c>
      <c r="Q33" s="16"/>
      <c r="T33" s="34"/>
      <c r="U33" s="45" t="s">
        <v>31</v>
      </c>
      <c r="V33" s="46"/>
      <c r="W33" s="47"/>
      <c r="X33" s="47"/>
      <c r="Y33" s="47"/>
      <c r="Z33" s="47"/>
      <c r="AA33" s="47"/>
      <c r="AB33" s="47"/>
    </row>
    <row r="34" spans="2:28" ht="18" customHeight="1" thickTop="1" thickBot="1" x14ac:dyDescent="0.3">
      <c r="B34" s="11"/>
      <c r="C34" s="49"/>
      <c r="D34" s="49"/>
      <c r="E34" s="49"/>
      <c r="F34" s="49"/>
      <c r="G34" s="50"/>
      <c r="H34" s="48" t="str">
        <f t="shared" si="0"/>
        <v/>
      </c>
      <c r="I34" s="49"/>
      <c r="J34" s="49"/>
      <c r="K34" s="49" t="str">
        <f t="shared" si="1"/>
        <v/>
      </c>
      <c r="L34" s="51"/>
      <c r="M34" s="52"/>
      <c r="N34" s="54" t="s">
        <v>49</v>
      </c>
      <c r="O34" s="53"/>
      <c r="P34" s="103" t="str">
        <f>IF(OR(ISBLANK(C34),ISBLANK(D34),ISBLANK(E34),ISBLANK(F34),ISBLANK(G34)),"",IF(COUNTIF(ΚΟΣΤΟΣ!A$2:A$11,I34),IF(OR(J34="XS",J34="S",J34="M",J34="L",J34="XL",J34="XXL"),VLOOKUP(I34,ΚΟΣΤΟΣ!A$2:C$11,2,FALSE),IF(J34="ΟΧΙ",VLOOKUP(I34,ΚΟΣΤΟΣ!A$2:C$11,3,FALSE),"")), ""))</f>
        <v/>
      </c>
      <c r="Q34" s="16"/>
      <c r="T34" s="34"/>
      <c r="U34" s="47"/>
      <c r="V34" s="47"/>
      <c r="W34" s="47"/>
      <c r="X34" s="47"/>
      <c r="Y34" s="47"/>
      <c r="Z34" s="47"/>
      <c r="AA34" s="47"/>
      <c r="AB34" s="47"/>
    </row>
    <row r="35" spans="2:28" ht="18" customHeight="1" thickTop="1" thickBot="1" x14ac:dyDescent="0.3">
      <c r="B35" s="11"/>
      <c r="C35" s="49"/>
      <c r="D35" s="49"/>
      <c r="E35" s="49"/>
      <c r="F35" s="49"/>
      <c r="G35" s="50"/>
      <c r="H35" s="48" t="str">
        <f t="shared" si="0"/>
        <v/>
      </c>
      <c r="I35" s="49"/>
      <c r="J35" s="49"/>
      <c r="K35" s="49" t="str">
        <f t="shared" si="1"/>
        <v/>
      </c>
      <c r="L35" s="51"/>
      <c r="M35" s="52"/>
      <c r="N35" s="54" t="s">
        <v>49</v>
      </c>
      <c r="O35" s="53"/>
      <c r="P35" s="103" t="str">
        <f>IF(OR(ISBLANK(C35),ISBLANK(D35),ISBLANK(E35),ISBLANK(F35),ISBLANK(G35)),"",IF(COUNTIF(ΚΟΣΤΟΣ!A$2:A$11,I35),IF(OR(J35="XS",J35="S",J35="M",J35="L",J35="XL",J35="XXL"),VLOOKUP(I35,ΚΟΣΤΟΣ!A$2:C$11,2,FALSE),IF(J35="ΟΧΙ",VLOOKUP(I35,ΚΟΣΤΟΣ!A$2:C$11,3,FALSE),"")), ""))</f>
        <v/>
      </c>
      <c r="Q35" s="16"/>
      <c r="T35" s="34"/>
      <c r="U35" s="47"/>
      <c r="V35" s="47"/>
      <c r="W35" s="47"/>
      <c r="X35" s="47"/>
      <c r="Y35" s="47"/>
      <c r="Z35" s="47"/>
      <c r="AA35" s="47"/>
      <c r="AB35" s="47"/>
    </row>
    <row r="36" spans="2:28" ht="18" customHeight="1" thickTop="1" thickBot="1" x14ac:dyDescent="0.3">
      <c r="B36" s="11"/>
      <c r="C36" s="49"/>
      <c r="D36" s="49"/>
      <c r="E36" s="49"/>
      <c r="F36" s="49"/>
      <c r="G36" s="50"/>
      <c r="H36" s="48" t="str">
        <f t="shared" si="0"/>
        <v/>
      </c>
      <c r="I36" s="49"/>
      <c r="J36" s="49"/>
      <c r="K36" s="49" t="str">
        <f t="shared" si="1"/>
        <v/>
      </c>
      <c r="L36" s="51"/>
      <c r="M36" s="52"/>
      <c r="N36" s="54" t="s">
        <v>49</v>
      </c>
      <c r="O36" s="53"/>
      <c r="P36" s="103" t="str">
        <f>IF(OR(ISBLANK(C36),ISBLANK(D36),ISBLANK(E36),ISBLANK(F36),ISBLANK(G36)),"",IF(COUNTIF(ΚΟΣΤΟΣ!A$2:A$11,I36),IF(OR(J36="XS",J36="S",J36="M",J36="L",J36="XL",J36="XXL"),VLOOKUP(I36,ΚΟΣΤΟΣ!A$2:C$11,2,FALSE),IF(J36="ΟΧΙ",VLOOKUP(I36,ΚΟΣΤΟΣ!A$2:C$11,3,FALSE),"")), ""))</f>
        <v/>
      </c>
      <c r="Q36" s="16"/>
      <c r="U36" s="47"/>
      <c r="V36" s="47"/>
      <c r="W36" s="47"/>
      <c r="X36" s="47"/>
      <c r="Y36" s="47"/>
      <c r="Z36" s="47"/>
      <c r="AA36" s="47"/>
      <c r="AB36" s="47"/>
    </row>
    <row r="37" spans="2:28" ht="18" customHeight="1" thickTop="1" thickBot="1" x14ac:dyDescent="0.3">
      <c r="B37" s="11"/>
      <c r="C37" s="49"/>
      <c r="D37" s="49"/>
      <c r="E37" s="49"/>
      <c r="F37" s="49"/>
      <c r="G37" s="50"/>
      <c r="H37" s="48" t="str">
        <f t="shared" si="0"/>
        <v/>
      </c>
      <c r="I37" s="49"/>
      <c r="J37" s="49"/>
      <c r="K37" s="49" t="str">
        <f t="shared" si="1"/>
        <v/>
      </c>
      <c r="L37" s="51"/>
      <c r="M37" s="52"/>
      <c r="N37" s="54" t="s">
        <v>49</v>
      </c>
      <c r="O37" s="53"/>
      <c r="P37" s="103" t="str">
        <f>IF(OR(ISBLANK(C37),ISBLANK(D37),ISBLANK(E37),ISBLANK(F37),ISBLANK(G37)),"",IF(COUNTIF(ΚΟΣΤΟΣ!A$2:A$11,I37),IF(OR(J37="XS",J37="S",J37="M",J37="L",J37="XL",J37="XXL"),VLOOKUP(I37,ΚΟΣΤΟΣ!A$2:C$11,2,FALSE),IF(J37="ΟΧΙ",VLOOKUP(I37,ΚΟΣΤΟΣ!A$2:C$11,3,FALSE),"")), ""))</f>
        <v/>
      </c>
      <c r="Q37" s="16"/>
      <c r="U37" s="47"/>
      <c r="V37" s="47"/>
      <c r="W37" s="47"/>
      <c r="X37" s="47"/>
      <c r="Y37" s="47"/>
      <c r="Z37" s="47"/>
      <c r="AA37" s="47"/>
      <c r="AB37" s="47"/>
    </row>
    <row r="38" spans="2:28" ht="18" customHeight="1" thickTop="1" thickBot="1" x14ac:dyDescent="0.3">
      <c r="B38" s="11"/>
      <c r="C38" s="49"/>
      <c r="D38" s="49"/>
      <c r="E38" s="49"/>
      <c r="F38" s="49"/>
      <c r="G38" s="50"/>
      <c r="H38" s="48" t="str">
        <f t="shared" si="0"/>
        <v/>
      </c>
      <c r="I38" s="49"/>
      <c r="J38" s="49"/>
      <c r="K38" s="49" t="str">
        <f t="shared" si="1"/>
        <v/>
      </c>
      <c r="L38" s="51"/>
      <c r="M38" s="52"/>
      <c r="N38" s="54" t="s">
        <v>49</v>
      </c>
      <c r="O38" s="53"/>
      <c r="P38" s="103" t="str">
        <f>IF(OR(ISBLANK(C38),ISBLANK(D38),ISBLANK(E38),ISBLANK(F38),ISBLANK(G38)),"",IF(COUNTIF(ΚΟΣΤΟΣ!A$2:A$11,I38),IF(OR(J38="XS",J38="S",J38="M",J38="L",J38="XL",J38="XXL"),VLOOKUP(I38,ΚΟΣΤΟΣ!A$2:C$11,2,FALSE),IF(J38="ΟΧΙ",VLOOKUP(I38,ΚΟΣΤΟΣ!A$2:C$11,3,FALSE),"")), ""))</f>
        <v/>
      </c>
      <c r="Q38" s="16"/>
      <c r="U38" s="47"/>
      <c r="V38" s="47"/>
      <c r="W38" s="47"/>
      <c r="X38" s="47"/>
      <c r="Y38" s="47"/>
      <c r="Z38" s="47"/>
      <c r="AA38" s="47"/>
      <c r="AB38" s="47"/>
    </row>
    <row r="39" spans="2:28" ht="18" customHeight="1" thickTop="1" thickBot="1" x14ac:dyDescent="0.3">
      <c r="B39" s="11"/>
      <c r="C39" s="49"/>
      <c r="D39" s="49"/>
      <c r="E39" s="49"/>
      <c r="F39" s="49"/>
      <c r="G39" s="50"/>
      <c r="H39" s="48" t="str">
        <f t="shared" si="0"/>
        <v/>
      </c>
      <c r="I39" s="49"/>
      <c r="J39" s="49"/>
      <c r="K39" s="49" t="str">
        <f t="shared" si="1"/>
        <v/>
      </c>
      <c r="L39" s="51"/>
      <c r="M39" s="52"/>
      <c r="N39" s="54" t="s">
        <v>49</v>
      </c>
      <c r="O39" s="53"/>
      <c r="P39" s="103" t="str">
        <f>IF(OR(ISBLANK(C39),ISBLANK(D39),ISBLANK(E39),ISBLANK(F39),ISBLANK(G39)),"",IF(COUNTIF(ΚΟΣΤΟΣ!A$2:A$11,I39),IF(OR(J39="XS",J39="S",J39="M",J39="L",J39="XL",J39="XXL"),VLOOKUP(I39,ΚΟΣΤΟΣ!A$2:C$11,2,FALSE),IF(J39="ΟΧΙ",VLOOKUP(I39,ΚΟΣΤΟΣ!A$2:C$11,3,FALSE),"")), ""))</f>
        <v/>
      </c>
      <c r="Q39" s="16"/>
      <c r="U39" s="47"/>
      <c r="V39" s="47"/>
      <c r="W39" s="47"/>
      <c r="X39" s="47"/>
      <c r="Y39" s="47"/>
      <c r="Z39" s="47"/>
      <c r="AA39" s="47"/>
      <c r="AB39" s="47"/>
    </row>
    <row r="40" spans="2:28" ht="18" customHeight="1" thickTop="1" thickBot="1" x14ac:dyDescent="0.3">
      <c r="B40" s="11"/>
      <c r="C40" s="49"/>
      <c r="D40" s="49"/>
      <c r="E40" s="49"/>
      <c r="F40" s="49"/>
      <c r="G40" s="50"/>
      <c r="H40" s="48" t="str">
        <f t="shared" si="0"/>
        <v/>
      </c>
      <c r="I40" s="49"/>
      <c r="J40" s="49"/>
      <c r="K40" s="49" t="str">
        <f t="shared" si="1"/>
        <v/>
      </c>
      <c r="L40" s="51"/>
      <c r="M40" s="52"/>
      <c r="N40" s="54" t="s">
        <v>49</v>
      </c>
      <c r="O40" s="53"/>
      <c r="P40" s="103" t="str">
        <f>IF(OR(ISBLANK(C40),ISBLANK(D40),ISBLANK(E40),ISBLANK(F40),ISBLANK(G40)),"",IF(COUNTIF(ΚΟΣΤΟΣ!A$2:A$11,I40),IF(OR(J40="XS",J40="S",J40="M",J40="L",J40="XL",J40="XXL"),VLOOKUP(I40,ΚΟΣΤΟΣ!A$2:C$11,2,FALSE),IF(J40="ΟΧΙ",VLOOKUP(I40,ΚΟΣΤΟΣ!A$2:C$11,3,FALSE),"")), ""))</f>
        <v/>
      </c>
      <c r="Q40" s="16"/>
      <c r="U40" s="47"/>
      <c r="V40" s="47"/>
      <c r="W40" s="47"/>
      <c r="X40" s="47"/>
      <c r="Y40" s="47"/>
      <c r="Z40" s="47"/>
      <c r="AA40" s="47"/>
      <c r="AB40" s="47"/>
    </row>
    <row r="41" spans="2:28" ht="18" customHeight="1" thickTop="1" thickBot="1" x14ac:dyDescent="0.3">
      <c r="B41" s="11"/>
      <c r="C41" s="49"/>
      <c r="D41" s="49"/>
      <c r="E41" s="49"/>
      <c r="F41" s="49"/>
      <c r="G41" s="50"/>
      <c r="H41" s="48" t="str">
        <f t="shared" si="0"/>
        <v/>
      </c>
      <c r="I41" s="49"/>
      <c r="J41" s="49"/>
      <c r="K41" s="49" t="str">
        <f t="shared" si="1"/>
        <v/>
      </c>
      <c r="L41" s="51"/>
      <c r="M41" s="52"/>
      <c r="N41" s="54" t="s">
        <v>49</v>
      </c>
      <c r="O41" s="53"/>
      <c r="P41" s="103" t="str">
        <f>IF(OR(ISBLANK(C41),ISBLANK(D41),ISBLANK(E41),ISBLANK(F41),ISBLANK(G41)),"",IF(COUNTIF(ΚΟΣΤΟΣ!A$2:A$11,I41),IF(OR(J41="XS",J41="S",J41="M",J41="L",J41="XL",J41="XXL"),VLOOKUP(I41,ΚΟΣΤΟΣ!A$2:C$11,2,FALSE),IF(J41="ΟΧΙ",VLOOKUP(I41,ΚΟΣΤΟΣ!A$2:C$11,3,FALSE),"")), ""))</f>
        <v/>
      </c>
      <c r="Q41" s="16"/>
      <c r="U41" s="47"/>
      <c r="V41" s="47"/>
      <c r="W41" s="47"/>
      <c r="X41" s="47"/>
      <c r="Y41" s="47"/>
      <c r="Z41" s="47"/>
      <c r="AA41" s="47"/>
      <c r="AB41" s="47"/>
    </row>
    <row r="42" spans="2:28" ht="18" customHeight="1" thickTop="1" thickBot="1" x14ac:dyDescent="0.3">
      <c r="B42" s="11"/>
      <c r="C42" s="49"/>
      <c r="D42" s="49"/>
      <c r="E42" s="49"/>
      <c r="F42" s="49"/>
      <c r="G42" s="50"/>
      <c r="H42" s="48" t="str">
        <f t="shared" si="0"/>
        <v/>
      </c>
      <c r="I42" s="49"/>
      <c r="J42" s="49"/>
      <c r="K42" s="49" t="str">
        <f t="shared" si="1"/>
        <v/>
      </c>
      <c r="L42" s="51"/>
      <c r="M42" s="52"/>
      <c r="N42" s="54" t="s">
        <v>49</v>
      </c>
      <c r="O42" s="53"/>
      <c r="P42" s="103" t="str">
        <f>IF(OR(ISBLANK(C42),ISBLANK(D42),ISBLANK(E42),ISBLANK(F42),ISBLANK(G42)),"",IF(COUNTIF(ΚΟΣΤΟΣ!A$2:A$11,I42),IF(OR(J42="XS",J42="S",J42="M",J42="L",J42="XL",J42="XXL"),VLOOKUP(I42,ΚΟΣΤΟΣ!A$2:C$11,2,FALSE),IF(J42="ΟΧΙ",VLOOKUP(I42,ΚΟΣΤΟΣ!A$2:C$11,3,FALSE),"")), ""))</f>
        <v/>
      </c>
      <c r="Q42" s="16"/>
      <c r="U42" s="47"/>
      <c r="V42" s="47"/>
      <c r="W42" s="47"/>
      <c r="X42" s="47"/>
      <c r="Y42" s="47"/>
      <c r="Z42" s="47"/>
      <c r="AA42" s="47"/>
      <c r="AB42" s="47"/>
    </row>
    <row r="43" spans="2:28" ht="18" customHeight="1" thickTop="1" thickBot="1" x14ac:dyDescent="0.3">
      <c r="B43" s="11"/>
      <c r="C43" s="49"/>
      <c r="D43" s="49"/>
      <c r="E43" s="49"/>
      <c r="F43" s="49"/>
      <c r="G43" s="50"/>
      <c r="H43" s="48" t="str">
        <f t="shared" si="0"/>
        <v/>
      </c>
      <c r="I43" s="49"/>
      <c r="J43" s="49"/>
      <c r="K43" s="49" t="str">
        <f t="shared" si="1"/>
        <v/>
      </c>
      <c r="L43" s="51"/>
      <c r="M43" s="52"/>
      <c r="N43" s="54" t="s">
        <v>49</v>
      </c>
      <c r="O43" s="53"/>
      <c r="P43" s="103" t="str">
        <f>IF(OR(ISBLANK(C43),ISBLANK(D43),ISBLANK(E43),ISBLANK(F43),ISBLANK(G43)),"",IF(COUNTIF(ΚΟΣΤΟΣ!A$2:A$11,I43),IF(OR(J43="XS",J43="S",J43="M",J43="L",J43="XL",J43="XXL"),VLOOKUP(I43,ΚΟΣΤΟΣ!A$2:C$11,2,FALSE),IF(J43="ΟΧΙ",VLOOKUP(I43,ΚΟΣΤΟΣ!A$2:C$11,3,FALSE),"")), ""))</f>
        <v/>
      </c>
      <c r="Q43" s="16"/>
      <c r="U43" s="47"/>
      <c r="V43" s="47"/>
      <c r="W43" s="47"/>
      <c r="X43" s="47"/>
      <c r="Y43" s="47"/>
      <c r="Z43" s="47"/>
      <c r="AA43" s="47"/>
      <c r="AB43" s="47"/>
    </row>
    <row r="44" spans="2:28" ht="18" customHeight="1" thickTop="1" thickBot="1" x14ac:dyDescent="0.3">
      <c r="B44" s="11"/>
      <c r="C44" s="49"/>
      <c r="D44" s="49"/>
      <c r="E44" s="49"/>
      <c r="F44" s="49"/>
      <c r="G44" s="50"/>
      <c r="H44" s="48" t="str">
        <f t="shared" si="0"/>
        <v/>
      </c>
      <c r="I44" s="49"/>
      <c r="J44" s="49"/>
      <c r="K44" s="49" t="str">
        <f t="shared" si="1"/>
        <v/>
      </c>
      <c r="L44" s="51"/>
      <c r="M44" s="52"/>
      <c r="N44" s="54" t="s">
        <v>49</v>
      </c>
      <c r="O44" s="53"/>
      <c r="P44" s="103" t="str">
        <f>IF(OR(ISBLANK(C44),ISBLANK(D44),ISBLANK(E44),ISBLANK(F44),ISBLANK(G44)),"",IF(COUNTIF(ΚΟΣΤΟΣ!A$2:A$11,I44),IF(OR(J44="XS",J44="S",J44="M",J44="L",J44="XL",J44="XXL"),VLOOKUP(I44,ΚΟΣΤΟΣ!A$2:C$11,2,FALSE),IF(J44="ΟΧΙ",VLOOKUP(I44,ΚΟΣΤΟΣ!A$2:C$11,3,FALSE),"")), ""))</f>
        <v/>
      </c>
      <c r="Q44" s="16"/>
      <c r="U44" s="47"/>
      <c r="V44" s="47"/>
      <c r="W44" s="47"/>
      <c r="X44" s="47"/>
      <c r="Y44" s="47"/>
      <c r="Z44" s="47"/>
      <c r="AA44" s="47"/>
      <c r="AB44" s="47"/>
    </row>
    <row r="45" spans="2:28" ht="18" customHeight="1" thickTop="1" thickBot="1" x14ac:dyDescent="0.3">
      <c r="B45" s="11"/>
      <c r="C45" s="49"/>
      <c r="D45" s="49"/>
      <c r="E45" s="49"/>
      <c r="F45" s="49"/>
      <c r="G45" s="50"/>
      <c r="H45" s="48" t="str">
        <f t="shared" si="0"/>
        <v/>
      </c>
      <c r="I45" s="49"/>
      <c r="J45" s="49"/>
      <c r="K45" s="49" t="str">
        <f t="shared" si="1"/>
        <v/>
      </c>
      <c r="L45" s="51"/>
      <c r="M45" s="52"/>
      <c r="N45" s="54" t="s">
        <v>49</v>
      </c>
      <c r="O45" s="53"/>
      <c r="P45" s="103" t="str">
        <f>IF(OR(ISBLANK(C45),ISBLANK(D45),ISBLANK(E45),ISBLANK(F45),ISBLANK(G45)),"",IF(COUNTIF(ΚΟΣΤΟΣ!A$2:A$11,I45),IF(OR(J45="XS",J45="S",J45="M",J45="L",J45="XL",J45="XXL"),VLOOKUP(I45,ΚΟΣΤΟΣ!A$2:C$11,2,FALSE),IF(J45="ΟΧΙ",VLOOKUP(I45,ΚΟΣΤΟΣ!A$2:C$11,3,FALSE),"")), ""))</f>
        <v/>
      </c>
      <c r="Q45" s="16"/>
      <c r="U45" s="47"/>
      <c r="V45" s="47"/>
      <c r="W45" s="47"/>
      <c r="X45" s="47"/>
      <c r="Y45" s="47"/>
      <c r="Z45" s="47"/>
      <c r="AA45" s="47"/>
      <c r="AB45" s="47"/>
    </row>
    <row r="46" spans="2:28" ht="18" customHeight="1" thickTop="1" thickBot="1" x14ac:dyDescent="0.3">
      <c r="B46" s="11"/>
      <c r="C46" s="49"/>
      <c r="D46" s="49"/>
      <c r="E46" s="49"/>
      <c r="F46" s="49"/>
      <c r="G46" s="50"/>
      <c r="H46" s="48" t="str">
        <f t="shared" si="0"/>
        <v/>
      </c>
      <c r="I46" s="49"/>
      <c r="J46" s="49"/>
      <c r="K46" s="49" t="str">
        <f t="shared" si="1"/>
        <v/>
      </c>
      <c r="L46" s="51"/>
      <c r="M46" s="52"/>
      <c r="N46" s="54" t="s">
        <v>49</v>
      </c>
      <c r="O46" s="53"/>
      <c r="P46" s="103" t="str">
        <f>IF(OR(ISBLANK(C46),ISBLANK(D46),ISBLANK(E46),ISBLANK(F46),ISBLANK(G46)),"",IF(COUNTIF(ΚΟΣΤΟΣ!A$2:A$11,I46),IF(OR(J46="XS",J46="S",J46="M",J46="L",J46="XL",J46="XXL"),VLOOKUP(I46,ΚΟΣΤΟΣ!A$2:C$11,2,FALSE),IF(J46="ΟΧΙ",VLOOKUP(I46,ΚΟΣΤΟΣ!A$2:C$11,3,FALSE),"")), ""))</f>
        <v/>
      </c>
      <c r="Q46" s="16"/>
      <c r="U46" s="47"/>
      <c r="V46" s="47"/>
      <c r="W46" s="47"/>
      <c r="X46" s="47"/>
      <c r="Y46" s="47"/>
      <c r="Z46" s="47"/>
      <c r="AA46" s="47"/>
      <c r="AB46" s="47"/>
    </row>
    <row r="47" spans="2:28" ht="18" customHeight="1" thickTop="1" thickBot="1" x14ac:dyDescent="0.3">
      <c r="B47" s="11"/>
      <c r="C47" s="49"/>
      <c r="D47" s="49"/>
      <c r="E47" s="49"/>
      <c r="F47" s="49"/>
      <c r="G47" s="50"/>
      <c r="H47" s="48" t="str">
        <f t="shared" si="0"/>
        <v/>
      </c>
      <c r="I47" s="49"/>
      <c r="J47" s="49"/>
      <c r="K47" s="49" t="str">
        <f t="shared" si="1"/>
        <v/>
      </c>
      <c r="L47" s="51"/>
      <c r="M47" s="52"/>
      <c r="N47" s="54" t="s">
        <v>49</v>
      </c>
      <c r="O47" s="53"/>
      <c r="P47" s="103" t="str">
        <f>IF(OR(ISBLANK(C47),ISBLANK(D47),ISBLANK(E47),ISBLANK(F47),ISBLANK(G47)),"",IF(COUNTIF(ΚΟΣΤΟΣ!A$2:A$11,I47),IF(OR(J47="XS",J47="S",J47="M",J47="L",J47="XL",J47="XXL"),VLOOKUP(I47,ΚΟΣΤΟΣ!A$2:C$11,2,FALSE),IF(J47="ΟΧΙ",VLOOKUP(I47,ΚΟΣΤΟΣ!A$2:C$11,3,FALSE),"")), ""))</f>
        <v/>
      </c>
      <c r="Q47" s="16"/>
      <c r="U47" s="47"/>
      <c r="V47" s="47"/>
      <c r="W47" s="47"/>
      <c r="X47" s="47"/>
      <c r="Y47" s="47"/>
      <c r="Z47" s="47"/>
      <c r="AA47" s="47"/>
      <c r="AB47" s="47"/>
    </row>
    <row r="48" spans="2:28" ht="18" customHeight="1" thickTop="1" thickBot="1" x14ac:dyDescent="0.3">
      <c r="B48" s="11"/>
      <c r="C48" s="49"/>
      <c r="D48" s="49"/>
      <c r="E48" s="49"/>
      <c r="F48" s="49"/>
      <c r="G48" s="50"/>
      <c r="H48" s="48" t="str">
        <f t="shared" si="0"/>
        <v/>
      </c>
      <c r="I48" s="49"/>
      <c r="J48" s="49"/>
      <c r="K48" s="49" t="str">
        <f t="shared" si="1"/>
        <v/>
      </c>
      <c r="L48" s="51"/>
      <c r="M48" s="52"/>
      <c r="N48" s="54" t="s">
        <v>49</v>
      </c>
      <c r="O48" s="53"/>
      <c r="P48" s="103" t="str">
        <f>IF(OR(ISBLANK(C48),ISBLANK(D48),ISBLANK(E48),ISBLANK(F48),ISBLANK(G48)),"",IF(COUNTIF(ΚΟΣΤΟΣ!A$2:A$11,I48),IF(OR(J48="XS",J48="S",J48="M",J48="L",J48="XL",J48="XXL"),VLOOKUP(I48,ΚΟΣΤΟΣ!A$2:C$11,2,FALSE),IF(J48="ΟΧΙ",VLOOKUP(I48,ΚΟΣΤΟΣ!A$2:C$11,3,FALSE),"")), ""))</f>
        <v/>
      </c>
      <c r="Q48" s="16"/>
      <c r="U48" s="47"/>
      <c r="V48" s="47"/>
      <c r="W48" s="47"/>
      <c r="X48" s="47"/>
      <c r="Y48" s="47"/>
      <c r="Z48" s="47"/>
      <c r="AA48" s="47"/>
      <c r="AB48" s="47"/>
    </row>
    <row r="49" spans="2:28" ht="18" customHeight="1" thickTop="1" thickBot="1" x14ac:dyDescent="0.3">
      <c r="B49" s="11"/>
      <c r="C49" s="49"/>
      <c r="D49" s="49"/>
      <c r="E49" s="49"/>
      <c r="F49" s="49"/>
      <c r="G49" s="50"/>
      <c r="H49" s="48" t="str">
        <f t="shared" si="0"/>
        <v/>
      </c>
      <c r="I49" s="49"/>
      <c r="J49" s="49"/>
      <c r="K49" s="49" t="str">
        <f t="shared" si="1"/>
        <v/>
      </c>
      <c r="L49" s="51"/>
      <c r="M49" s="52"/>
      <c r="N49" s="54" t="s">
        <v>49</v>
      </c>
      <c r="O49" s="53"/>
      <c r="P49" s="103" t="str">
        <f>IF(OR(ISBLANK(C49),ISBLANK(D49),ISBLANK(E49),ISBLANK(F49),ISBLANK(G49)),"",IF(COUNTIF(ΚΟΣΤΟΣ!A$2:A$11,I49),IF(OR(J49="XS",J49="S",J49="M",J49="L",J49="XL",J49="XXL"),VLOOKUP(I49,ΚΟΣΤΟΣ!A$2:C$11,2,FALSE),IF(J49="ΟΧΙ",VLOOKUP(I49,ΚΟΣΤΟΣ!A$2:C$11,3,FALSE),"")), ""))</f>
        <v/>
      </c>
      <c r="Q49" s="16"/>
      <c r="U49" s="47"/>
      <c r="V49" s="47"/>
      <c r="W49" s="47"/>
      <c r="X49" s="47"/>
      <c r="Y49" s="47"/>
      <c r="Z49" s="47"/>
      <c r="AA49" s="47"/>
      <c r="AB49" s="47"/>
    </row>
    <row r="50" spans="2:28" ht="18" customHeight="1" thickTop="1" thickBot="1" x14ac:dyDescent="0.3">
      <c r="B50" s="11"/>
      <c r="C50" s="49"/>
      <c r="D50" s="49"/>
      <c r="E50" s="49"/>
      <c r="F50" s="49"/>
      <c r="G50" s="50"/>
      <c r="H50" s="48" t="str">
        <f t="shared" si="0"/>
        <v/>
      </c>
      <c r="I50" s="49"/>
      <c r="J50" s="49"/>
      <c r="K50" s="49" t="str">
        <f t="shared" si="1"/>
        <v/>
      </c>
      <c r="L50" s="51"/>
      <c r="M50" s="52"/>
      <c r="N50" s="54" t="s">
        <v>49</v>
      </c>
      <c r="O50" s="53"/>
      <c r="P50" s="103" t="str">
        <f>IF(OR(ISBLANK(C50),ISBLANK(D50),ISBLANK(E50),ISBLANK(F50),ISBLANK(G50)),"",IF(COUNTIF(ΚΟΣΤΟΣ!A$2:A$11,I50),IF(OR(J50="XS",J50="S",J50="M",J50="L",J50="XL",J50="XXL"),VLOOKUP(I50,ΚΟΣΤΟΣ!A$2:C$11,2,FALSE),IF(J50="ΟΧΙ",VLOOKUP(I50,ΚΟΣΤΟΣ!A$2:C$11,3,FALSE),"")), ""))</f>
        <v/>
      </c>
      <c r="Q50" s="16"/>
      <c r="U50" s="47"/>
      <c r="V50" s="47"/>
      <c r="W50" s="47"/>
      <c r="X50" s="47"/>
      <c r="Y50" s="47"/>
      <c r="Z50" s="47"/>
      <c r="AA50" s="47"/>
      <c r="AB50" s="47"/>
    </row>
    <row r="51" spans="2:28" ht="18" customHeight="1" thickTop="1" thickBot="1" x14ac:dyDescent="0.3">
      <c r="B51" s="11"/>
      <c r="C51" s="49"/>
      <c r="D51" s="49"/>
      <c r="E51" s="49"/>
      <c r="F51" s="49"/>
      <c r="G51" s="50"/>
      <c r="H51" s="48" t="str">
        <f t="shared" si="0"/>
        <v/>
      </c>
      <c r="I51" s="49"/>
      <c r="J51" s="49"/>
      <c r="K51" s="49" t="str">
        <f t="shared" si="1"/>
        <v/>
      </c>
      <c r="L51" s="51"/>
      <c r="M51" s="52"/>
      <c r="N51" s="54" t="s">
        <v>49</v>
      </c>
      <c r="O51" s="53"/>
      <c r="P51" s="103" t="str">
        <f>IF(OR(ISBLANK(C51),ISBLANK(D51),ISBLANK(E51),ISBLANK(F51),ISBLANK(G51)),"",IF(COUNTIF(ΚΟΣΤΟΣ!A$2:A$11,I51),IF(OR(J51="XS",J51="S",J51="M",J51="L",J51="XL",J51="XXL"),VLOOKUP(I51,ΚΟΣΤΟΣ!A$2:C$11,2,FALSE),IF(J51="ΟΧΙ",VLOOKUP(I51,ΚΟΣΤΟΣ!A$2:C$11,3,FALSE),"")), ""))</f>
        <v/>
      </c>
      <c r="Q51" s="16"/>
      <c r="U51" s="47"/>
      <c r="V51" s="47"/>
      <c r="W51" s="47"/>
      <c r="X51" s="47"/>
      <c r="Y51" s="47"/>
      <c r="Z51" s="47"/>
      <c r="AA51" s="47"/>
      <c r="AB51" s="47"/>
    </row>
    <row r="52" spans="2:28" ht="18" customHeight="1" thickTop="1" thickBot="1" x14ac:dyDescent="0.3">
      <c r="B52" s="11"/>
      <c r="C52" s="49"/>
      <c r="D52" s="49"/>
      <c r="E52" s="49"/>
      <c r="F52" s="49"/>
      <c r="G52" s="50"/>
      <c r="H52" s="48" t="str">
        <f t="shared" si="0"/>
        <v/>
      </c>
      <c r="I52" s="49"/>
      <c r="J52" s="49"/>
      <c r="K52" s="49" t="str">
        <f t="shared" si="1"/>
        <v/>
      </c>
      <c r="L52" s="51"/>
      <c r="M52" s="52"/>
      <c r="N52" s="54" t="s">
        <v>49</v>
      </c>
      <c r="O52" s="53"/>
      <c r="P52" s="103" t="str">
        <f>IF(OR(ISBLANK(C52),ISBLANK(D52),ISBLANK(E52),ISBLANK(F52),ISBLANK(G52)),"",IF(COUNTIF(ΚΟΣΤΟΣ!A$2:A$11,I52),IF(OR(J52="XS",J52="S",J52="M",J52="L",J52="XL",J52="XXL"),VLOOKUP(I52,ΚΟΣΤΟΣ!A$2:C$11,2,FALSE),IF(J52="ΟΧΙ",VLOOKUP(I52,ΚΟΣΤΟΣ!A$2:C$11,3,FALSE),"")), ""))</f>
        <v/>
      </c>
      <c r="Q52" s="16"/>
      <c r="U52" s="47"/>
      <c r="V52" s="47"/>
      <c r="W52" s="47"/>
      <c r="X52" s="47"/>
      <c r="Y52" s="47"/>
      <c r="Z52" s="47"/>
      <c r="AA52" s="47"/>
      <c r="AB52" s="47"/>
    </row>
    <row r="53" spans="2:28" ht="18" customHeight="1" thickTop="1" thickBot="1" x14ac:dyDescent="0.3">
      <c r="B53" s="11"/>
      <c r="C53" s="49"/>
      <c r="D53" s="49"/>
      <c r="E53" s="49"/>
      <c r="F53" s="49"/>
      <c r="G53" s="50"/>
      <c r="H53" s="48" t="str">
        <f t="shared" si="0"/>
        <v/>
      </c>
      <c r="I53" s="49"/>
      <c r="J53" s="49"/>
      <c r="K53" s="49" t="str">
        <f t="shared" si="1"/>
        <v/>
      </c>
      <c r="L53" s="51"/>
      <c r="M53" s="52"/>
      <c r="N53" s="54" t="s">
        <v>49</v>
      </c>
      <c r="O53" s="53"/>
      <c r="P53" s="103" t="str">
        <f>IF(OR(ISBLANK(C53),ISBLANK(D53),ISBLANK(E53),ISBLANK(F53),ISBLANK(G53)),"",IF(COUNTIF(ΚΟΣΤΟΣ!A$2:A$11,I53),IF(OR(J53="XS",J53="S",J53="M",J53="L",J53="XL",J53="XXL"),VLOOKUP(I53,ΚΟΣΤΟΣ!A$2:C$11,2,FALSE),IF(J53="ΟΧΙ",VLOOKUP(I53,ΚΟΣΤΟΣ!A$2:C$11,3,FALSE),"")), ""))</f>
        <v/>
      </c>
      <c r="Q53" s="16"/>
      <c r="U53" s="47"/>
      <c r="V53" s="47"/>
      <c r="W53" s="47"/>
      <c r="X53" s="47"/>
      <c r="Y53" s="47"/>
      <c r="Z53" s="47"/>
      <c r="AA53" s="47"/>
      <c r="AB53" s="47"/>
    </row>
    <row r="54" spans="2:28" ht="18" customHeight="1" thickTop="1" thickBot="1" x14ac:dyDescent="0.3">
      <c r="B54" s="11"/>
      <c r="C54" s="49"/>
      <c r="D54" s="49"/>
      <c r="E54" s="49"/>
      <c r="F54" s="49"/>
      <c r="G54" s="50"/>
      <c r="H54" s="48" t="str">
        <f t="shared" si="0"/>
        <v/>
      </c>
      <c r="I54" s="49"/>
      <c r="J54" s="49"/>
      <c r="K54" s="49" t="str">
        <f t="shared" si="1"/>
        <v/>
      </c>
      <c r="L54" s="51"/>
      <c r="M54" s="52"/>
      <c r="N54" s="54" t="s">
        <v>49</v>
      </c>
      <c r="O54" s="53"/>
      <c r="P54" s="103" t="str">
        <f>IF(OR(ISBLANK(C54),ISBLANK(D54),ISBLANK(E54),ISBLANK(F54),ISBLANK(G54)),"",IF(COUNTIF(ΚΟΣΤΟΣ!A$2:A$11,I54),IF(OR(J54="XS",J54="S",J54="M",J54="L",J54="XL",J54="XXL"),VLOOKUP(I54,ΚΟΣΤΟΣ!A$2:C$11,2,FALSE),IF(J54="ΟΧΙ",VLOOKUP(I54,ΚΟΣΤΟΣ!A$2:C$11,3,FALSE),"")), ""))</f>
        <v/>
      </c>
      <c r="Q54" s="16"/>
      <c r="U54" s="47"/>
      <c r="V54" s="47"/>
      <c r="W54" s="47"/>
      <c r="X54" s="47"/>
      <c r="Y54" s="47"/>
      <c r="Z54" s="47"/>
      <c r="AA54" s="47"/>
      <c r="AB54" s="47"/>
    </row>
    <row r="55" spans="2:28" ht="18" customHeight="1" thickTop="1" thickBot="1" x14ac:dyDescent="0.3">
      <c r="B55" s="11"/>
      <c r="C55" s="49"/>
      <c r="D55" s="49"/>
      <c r="E55" s="49"/>
      <c r="F55" s="49"/>
      <c r="G55" s="50"/>
      <c r="H55" s="48" t="str">
        <f t="shared" si="0"/>
        <v/>
      </c>
      <c r="I55" s="49"/>
      <c r="J55" s="49"/>
      <c r="K55" s="49" t="str">
        <f t="shared" si="1"/>
        <v/>
      </c>
      <c r="L55" s="51"/>
      <c r="M55" s="52"/>
      <c r="N55" s="54" t="s">
        <v>49</v>
      </c>
      <c r="O55" s="53"/>
      <c r="P55" s="103" t="str">
        <f>IF(OR(ISBLANK(C55),ISBLANK(D55),ISBLANK(E55),ISBLANK(F55),ISBLANK(G55)),"",IF(COUNTIF(ΚΟΣΤΟΣ!A$2:A$11,I55),IF(OR(J55="XS",J55="S",J55="M",J55="L",J55="XL",J55="XXL"),VLOOKUP(I55,ΚΟΣΤΟΣ!A$2:C$11,2,FALSE),IF(J55="ΟΧΙ",VLOOKUP(I55,ΚΟΣΤΟΣ!A$2:C$11,3,FALSE),"")), ""))</f>
        <v/>
      </c>
      <c r="Q55" s="16"/>
      <c r="U55" s="47"/>
      <c r="V55" s="47"/>
      <c r="W55" s="47"/>
      <c r="X55" s="47"/>
      <c r="Y55" s="47"/>
      <c r="Z55" s="47"/>
      <c r="AA55" s="47"/>
      <c r="AB55" s="47"/>
    </row>
    <row r="56" spans="2:28" ht="18" customHeight="1" thickTop="1" thickBot="1" x14ac:dyDescent="0.3">
      <c r="B56" s="11"/>
      <c r="C56" s="49"/>
      <c r="D56" s="49"/>
      <c r="E56" s="49"/>
      <c r="F56" s="49"/>
      <c r="G56" s="50"/>
      <c r="H56" s="48" t="str">
        <f t="shared" si="0"/>
        <v/>
      </c>
      <c r="I56" s="49"/>
      <c r="J56" s="49"/>
      <c r="K56" s="49" t="str">
        <f t="shared" si="1"/>
        <v/>
      </c>
      <c r="L56" s="51"/>
      <c r="M56" s="52"/>
      <c r="N56" s="54" t="s">
        <v>49</v>
      </c>
      <c r="O56" s="53"/>
      <c r="P56" s="103" t="str">
        <f>IF(OR(ISBLANK(C56),ISBLANK(D56),ISBLANK(E56),ISBLANK(F56),ISBLANK(G56)),"",IF(COUNTIF(ΚΟΣΤΟΣ!A$2:A$11,I56),IF(OR(J56="XS",J56="S",J56="M",J56="L",J56="XL",J56="XXL"),VLOOKUP(I56,ΚΟΣΤΟΣ!A$2:C$11,2,FALSE),IF(J56="ΟΧΙ",VLOOKUP(I56,ΚΟΣΤΟΣ!A$2:C$11,3,FALSE),"")), ""))</f>
        <v/>
      </c>
      <c r="Q56" s="16"/>
      <c r="U56" s="47"/>
      <c r="V56" s="47"/>
      <c r="W56" s="47"/>
      <c r="X56" s="47"/>
      <c r="Y56" s="47"/>
      <c r="Z56" s="47"/>
      <c r="AA56" s="47"/>
      <c r="AB56" s="47"/>
    </row>
    <row r="57" spans="2:28" ht="18" customHeight="1" thickTop="1" thickBot="1" x14ac:dyDescent="0.3">
      <c r="B57" s="11"/>
      <c r="C57" s="49"/>
      <c r="D57" s="49"/>
      <c r="E57" s="49"/>
      <c r="F57" s="49"/>
      <c r="G57" s="50"/>
      <c r="H57" s="48" t="str">
        <f t="shared" si="0"/>
        <v/>
      </c>
      <c r="I57" s="49"/>
      <c r="J57" s="49"/>
      <c r="K57" s="49" t="str">
        <f t="shared" si="1"/>
        <v/>
      </c>
      <c r="L57" s="51"/>
      <c r="M57" s="52"/>
      <c r="N57" s="54" t="s">
        <v>49</v>
      </c>
      <c r="O57" s="53"/>
      <c r="P57" s="103" t="str">
        <f>IF(OR(ISBLANK(C57),ISBLANK(D57),ISBLANK(E57),ISBLANK(F57),ISBLANK(G57)),"",IF(COUNTIF(ΚΟΣΤΟΣ!A$2:A$11,I57),IF(OR(J57="XS",J57="S",J57="M",J57="L",J57="XL",J57="XXL"),VLOOKUP(I57,ΚΟΣΤΟΣ!A$2:C$11,2,FALSE),IF(J57="ΟΧΙ",VLOOKUP(I57,ΚΟΣΤΟΣ!A$2:C$11,3,FALSE),"")), ""))</f>
        <v/>
      </c>
      <c r="Q57" s="16"/>
      <c r="U57" s="47"/>
      <c r="V57" s="47"/>
      <c r="W57" s="47"/>
      <c r="X57" s="47"/>
      <c r="Y57" s="47"/>
      <c r="Z57" s="47"/>
      <c r="AA57" s="47"/>
      <c r="AB57" s="47"/>
    </row>
    <row r="58" spans="2:28" ht="18" customHeight="1" thickTop="1" thickBot="1" x14ac:dyDescent="0.3">
      <c r="B58" s="11"/>
      <c r="C58" s="49"/>
      <c r="D58" s="49"/>
      <c r="E58" s="49"/>
      <c r="F58" s="49"/>
      <c r="G58" s="50"/>
      <c r="H58" s="48" t="str">
        <f t="shared" si="0"/>
        <v/>
      </c>
      <c r="I58" s="49"/>
      <c r="J58" s="49"/>
      <c r="K58" s="49" t="str">
        <f t="shared" si="1"/>
        <v/>
      </c>
      <c r="L58" s="51"/>
      <c r="M58" s="52"/>
      <c r="N58" s="54" t="s">
        <v>49</v>
      </c>
      <c r="O58" s="53"/>
      <c r="P58" s="103" t="str">
        <f>IF(OR(ISBLANK(C58),ISBLANK(D58),ISBLANK(E58),ISBLANK(F58),ISBLANK(G58)),"",IF(COUNTIF(ΚΟΣΤΟΣ!A$2:A$11,I58),IF(OR(J58="XS",J58="S",J58="M",J58="L",J58="XL",J58="XXL"),VLOOKUP(I58,ΚΟΣΤΟΣ!A$2:C$11,2,FALSE),IF(J58="ΟΧΙ",VLOOKUP(I58,ΚΟΣΤΟΣ!A$2:C$11,3,FALSE),"")), ""))</f>
        <v/>
      </c>
      <c r="Q58" s="16"/>
    </row>
    <row r="59" spans="2:28" ht="18" customHeight="1" thickTop="1" thickBot="1" x14ac:dyDescent="0.3">
      <c r="B59" s="11"/>
      <c r="C59" s="49"/>
      <c r="D59" s="49"/>
      <c r="E59" s="49"/>
      <c r="F59" s="49"/>
      <c r="G59" s="50"/>
      <c r="H59" s="48" t="str">
        <f t="shared" si="0"/>
        <v/>
      </c>
      <c r="I59" s="49"/>
      <c r="J59" s="49"/>
      <c r="K59" s="49" t="str">
        <f t="shared" si="1"/>
        <v/>
      </c>
      <c r="L59" s="51"/>
      <c r="M59" s="52"/>
      <c r="N59" s="54" t="s">
        <v>49</v>
      </c>
      <c r="O59" s="53"/>
      <c r="P59" s="103" t="str">
        <f>IF(OR(ISBLANK(C59),ISBLANK(D59),ISBLANK(E59),ISBLANK(F59),ISBLANK(G59)),"",IF(COUNTIF(ΚΟΣΤΟΣ!A$2:A$11,I59),IF(OR(J59="XS",J59="S",J59="M",J59="L",J59="XL",J59="XXL"),VLOOKUP(I59,ΚΟΣΤΟΣ!A$2:C$11,2,FALSE),IF(J59="ΟΧΙ",VLOOKUP(I59,ΚΟΣΤΟΣ!A$2:C$11,3,FALSE),"")), ""))</f>
        <v/>
      </c>
      <c r="Q59" s="16"/>
    </row>
    <row r="60" spans="2:28" ht="18" customHeight="1" thickTop="1" thickBot="1" x14ac:dyDescent="0.3">
      <c r="B60" s="11"/>
      <c r="C60" s="49"/>
      <c r="D60" s="49"/>
      <c r="E60" s="49"/>
      <c r="F60" s="49"/>
      <c r="G60" s="50"/>
      <c r="H60" s="48" t="str">
        <f t="shared" si="0"/>
        <v/>
      </c>
      <c r="I60" s="49"/>
      <c r="J60" s="49"/>
      <c r="K60" s="49" t="str">
        <f t="shared" si="1"/>
        <v/>
      </c>
      <c r="L60" s="51"/>
      <c r="M60" s="52"/>
      <c r="N60" s="54" t="s">
        <v>49</v>
      </c>
      <c r="O60" s="53"/>
      <c r="P60" s="103" t="str">
        <f>IF(OR(ISBLANK(C60),ISBLANK(D60),ISBLANK(E60),ISBLANK(F60),ISBLANK(G60)),"",IF(COUNTIF(ΚΟΣΤΟΣ!A$2:A$11,I60),IF(OR(J60="XS",J60="S",J60="M",J60="L",J60="XL",J60="XXL"),VLOOKUP(I60,ΚΟΣΤΟΣ!A$2:C$11,2,FALSE),IF(J60="ΟΧΙ",VLOOKUP(I60,ΚΟΣΤΟΣ!A$2:C$11,3,FALSE),"")), ""))</f>
        <v/>
      </c>
      <c r="Q60" s="16"/>
    </row>
    <row r="61" spans="2:28" ht="18" customHeight="1" thickTop="1" thickBot="1" x14ac:dyDescent="0.3">
      <c r="B61" s="11"/>
      <c r="C61" s="49"/>
      <c r="D61" s="49"/>
      <c r="E61" s="49"/>
      <c r="F61" s="49"/>
      <c r="G61" s="50"/>
      <c r="H61" s="48" t="str">
        <f t="shared" si="0"/>
        <v/>
      </c>
      <c r="I61" s="49"/>
      <c r="J61" s="49"/>
      <c r="K61" s="49" t="str">
        <f t="shared" si="1"/>
        <v/>
      </c>
      <c r="L61" s="51"/>
      <c r="M61" s="52"/>
      <c r="N61" s="54" t="s">
        <v>49</v>
      </c>
      <c r="O61" s="53"/>
      <c r="P61" s="103" t="str">
        <f>IF(OR(ISBLANK(C61),ISBLANK(D61),ISBLANK(E61),ISBLANK(F61),ISBLANK(G61)),"",IF(COUNTIF(ΚΟΣΤΟΣ!A$2:A$11,I61),IF(OR(J61="XS",J61="S",J61="M",J61="L",J61="XL",J61="XXL"),VLOOKUP(I61,ΚΟΣΤΟΣ!A$2:C$11,2,FALSE),IF(J61="ΟΧΙ",VLOOKUP(I61,ΚΟΣΤΟΣ!A$2:C$11,3,FALSE),"")), ""))</f>
        <v/>
      </c>
      <c r="Q61" s="16"/>
    </row>
    <row r="62" spans="2:28" ht="18" customHeight="1" thickTop="1" thickBot="1" x14ac:dyDescent="0.3">
      <c r="B62" s="11"/>
      <c r="C62" s="49"/>
      <c r="D62" s="49"/>
      <c r="E62" s="49"/>
      <c r="F62" s="49"/>
      <c r="G62" s="50"/>
      <c r="H62" s="48" t="str">
        <f t="shared" si="0"/>
        <v/>
      </c>
      <c r="I62" s="49"/>
      <c r="J62" s="49"/>
      <c r="K62" s="49" t="str">
        <f t="shared" si="1"/>
        <v/>
      </c>
      <c r="L62" s="51"/>
      <c r="M62" s="52"/>
      <c r="N62" s="54" t="s">
        <v>49</v>
      </c>
      <c r="O62" s="53"/>
      <c r="P62" s="103" t="str">
        <f>IF(OR(ISBLANK(C62),ISBLANK(D62),ISBLANK(E62),ISBLANK(F62),ISBLANK(G62)),"",IF(COUNTIF(ΚΟΣΤΟΣ!A$2:A$11,I62),IF(OR(J62="XS",J62="S",J62="M",J62="L",J62="XL",J62="XXL"),VLOOKUP(I62,ΚΟΣΤΟΣ!A$2:C$11,2,FALSE),IF(J62="ΟΧΙ",VLOOKUP(I62,ΚΟΣΤΟΣ!A$2:C$11,3,FALSE),"")), ""))</f>
        <v/>
      </c>
      <c r="Q62" s="16"/>
    </row>
    <row r="63" spans="2:28" ht="18" customHeight="1" thickTop="1" thickBot="1" x14ac:dyDescent="0.3">
      <c r="B63" s="11"/>
      <c r="C63" s="49"/>
      <c r="D63" s="49"/>
      <c r="E63" s="49"/>
      <c r="F63" s="49"/>
      <c r="G63" s="50"/>
      <c r="H63" s="48" t="str">
        <f t="shared" si="0"/>
        <v/>
      </c>
      <c r="I63" s="49"/>
      <c r="J63" s="49"/>
      <c r="K63" s="49" t="str">
        <f t="shared" si="1"/>
        <v/>
      </c>
      <c r="L63" s="51"/>
      <c r="M63" s="52"/>
      <c r="N63" s="54" t="s">
        <v>49</v>
      </c>
      <c r="O63" s="53"/>
      <c r="P63" s="103" t="str">
        <f>IF(OR(ISBLANK(C63),ISBLANK(D63),ISBLANK(E63),ISBLANK(F63),ISBLANK(G63)),"",IF(COUNTIF(ΚΟΣΤΟΣ!A$2:A$11,I63),IF(OR(J63="XS",J63="S",J63="M",J63="L",J63="XL",J63="XXL"),VLOOKUP(I63,ΚΟΣΤΟΣ!A$2:C$11,2,FALSE),IF(J63="ΟΧΙ",VLOOKUP(I63,ΚΟΣΤΟΣ!A$2:C$11,3,FALSE),"")), ""))</f>
        <v/>
      </c>
      <c r="Q63" s="16"/>
    </row>
    <row r="64" spans="2:28" ht="18" customHeight="1" thickTop="1" thickBot="1" x14ac:dyDescent="0.3">
      <c r="B64" s="11"/>
      <c r="C64" s="49"/>
      <c r="D64" s="49"/>
      <c r="E64" s="49"/>
      <c r="F64" s="49"/>
      <c r="G64" s="50"/>
      <c r="H64" s="48" t="str">
        <f t="shared" si="0"/>
        <v/>
      </c>
      <c r="I64" s="49"/>
      <c r="J64" s="49"/>
      <c r="K64" s="49" t="str">
        <f t="shared" si="1"/>
        <v/>
      </c>
      <c r="L64" s="51"/>
      <c r="M64" s="52"/>
      <c r="N64" s="54" t="s">
        <v>49</v>
      </c>
      <c r="O64" s="53"/>
      <c r="P64" s="103" t="str">
        <f>IF(OR(ISBLANK(C64),ISBLANK(D64),ISBLANK(E64),ISBLANK(F64),ISBLANK(G64)),"",IF(COUNTIF(ΚΟΣΤΟΣ!A$2:A$11,I64),IF(OR(J64="XS",J64="S",J64="M",J64="L",J64="XL",J64="XXL"),VLOOKUP(I64,ΚΟΣΤΟΣ!A$2:C$11,2,FALSE),IF(J64="ΟΧΙ",VLOOKUP(I64,ΚΟΣΤΟΣ!A$2:C$11,3,FALSE),"")), ""))</f>
        <v/>
      </c>
      <c r="Q64" s="16"/>
    </row>
    <row r="65" spans="2:17" ht="18" customHeight="1" thickTop="1" thickBot="1" x14ac:dyDescent="0.3">
      <c r="B65" s="11"/>
      <c r="C65" s="49"/>
      <c r="D65" s="49"/>
      <c r="E65" s="49"/>
      <c r="F65" s="49"/>
      <c r="G65" s="50"/>
      <c r="H65" s="48" t="str">
        <f t="shared" si="0"/>
        <v/>
      </c>
      <c r="I65" s="49"/>
      <c r="J65" s="49"/>
      <c r="K65" s="49" t="str">
        <f t="shared" si="1"/>
        <v/>
      </c>
      <c r="L65" s="51"/>
      <c r="M65" s="52"/>
      <c r="N65" s="54" t="s">
        <v>49</v>
      </c>
      <c r="O65" s="53"/>
      <c r="P65" s="103" t="str">
        <f>IF(OR(ISBLANK(C65),ISBLANK(D65),ISBLANK(E65),ISBLANK(F65),ISBLANK(G65)),"",IF(COUNTIF(ΚΟΣΤΟΣ!A$2:A$11,I65),IF(OR(J65="XS",J65="S",J65="M",J65="L",J65="XL",J65="XXL"),VLOOKUP(I65,ΚΟΣΤΟΣ!A$2:C$11,2,FALSE),IF(J65="ΟΧΙ",VLOOKUP(I65,ΚΟΣΤΟΣ!A$2:C$11,3,FALSE),"")), ""))</f>
        <v/>
      </c>
      <c r="Q65" s="16"/>
    </row>
    <row r="66" spans="2:17" ht="18" customHeight="1" thickTop="1" x14ac:dyDescent="0.25">
      <c r="B66" s="11"/>
      <c r="C66" s="15"/>
      <c r="D66" s="15"/>
      <c r="E66" s="15"/>
      <c r="F66" s="15"/>
      <c r="G66" s="15"/>
      <c r="H66" s="15"/>
      <c r="I66" s="15"/>
      <c r="J66" s="15"/>
      <c r="K66" s="15"/>
      <c r="L66" s="15"/>
      <c r="M66" s="15"/>
      <c r="N66" s="15"/>
      <c r="O66" s="15"/>
      <c r="P66" s="15"/>
      <c r="Q66" s="16"/>
    </row>
    <row r="67" spans="2:17" ht="90" x14ac:dyDescent="0.25">
      <c r="B67" s="11"/>
      <c r="C67" s="35" t="s">
        <v>16</v>
      </c>
      <c r="D67" s="36">
        <f>IF(L10="ΝΑΙ",COUNTA(D15:D65)-COUNT(D15:D65),COUNTA(D16:D65)-COUNT(D16qD65))</f>
        <v>0</v>
      </c>
      <c r="E67" s="15"/>
      <c r="F67" s="15"/>
      <c r="G67" s="15"/>
      <c r="H67" s="15"/>
      <c r="I67" s="15"/>
      <c r="J67" s="31" t="s">
        <v>3</v>
      </c>
      <c r="K67" s="43" t="s">
        <v>9</v>
      </c>
      <c r="L67" s="42"/>
      <c r="M67" s="42"/>
      <c r="N67" s="42"/>
      <c r="O67" s="42"/>
      <c r="P67" s="15"/>
      <c r="Q67" s="16"/>
    </row>
    <row r="68" spans="2:17" ht="30" x14ac:dyDescent="0.25">
      <c r="B68" s="11"/>
      <c r="C68" s="37" t="s">
        <v>2</v>
      </c>
      <c r="D68" s="17">
        <f>SUM(P15:P65)</f>
        <v>0</v>
      </c>
      <c r="E68" s="15"/>
      <c r="F68" s="15"/>
      <c r="G68" s="15"/>
      <c r="H68" s="15"/>
      <c r="I68" s="15"/>
      <c r="J68" s="31" t="s">
        <v>14</v>
      </c>
      <c r="K68" s="43" t="s">
        <v>15</v>
      </c>
      <c r="L68" s="42"/>
      <c r="M68" s="42"/>
      <c r="N68" s="42"/>
      <c r="O68" s="42"/>
      <c r="P68" s="15"/>
      <c r="Q68" s="16"/>
    </row>
    <row r="69" spans="2:17" ht="24.75" customHeight="1" thickBot="1" x14ac:dyDescent="0.3">
      <c r="B69" s="11"/>
      <c r="C69" s="66" t="s">
        <v>6</v>
      </c>
      <c r="D69" s="67"/>
      <c r="E69" s="67"/>
      <c r="F69" s="67"/>
      <c r="G69" s="67"/>
      <c r="H69" s="67"/>
      <c r="I69" s="67"/>
      <c r="J69" s="67"/>
      <c r="K69" s="67"/>
      <c r="L69" s="67"/>
      <c r="M69" s="67"/>
      <c r="N69" s="67"/>
      <c r="O69" s="67"/>
      <c r="P69" s="67"/>
      <c r="Q69" s="16"/>
    </row>
    <row r="70" spans="2:17" ht="24.75" customHeight="1" thickTop="1" x14ac:dyDescent="0.25">
      <c r="B70" s="11"/>
      <c r="C70" s="69" t="s">
        <v>18</v>
      </c>
      <c r="D70" s="70"/>
      <c r="E70" s="70"/>
      <c r="F70" s="70"/>
      <c r="G70" s="70"/>
      <c r="H70" s="70"/>
      <c r="I70" s="70"/>
      <c r="J70" s="70"/>
      <c r="K70" s="70"/>
      <c r="L70" s="70"/>
      <c r="M70" s="70"/>
      <c r="N70" s="70"/>
      <c r="O70" s="70"/>
      <c r="P70" s="71"/>
      <c r="Q70" s="16"/>
    </row>
    <row r="71" spans="2:17" ht="24.75" customHeight="1" x14ac:dyDescent="0.25">
      <c r="B71" s="11"/>
      <c r="C71" s="72"/>
      <c r="D71" s="73"/>
      <c r="E71" s="73"/>
      <c r="F71" s="73"/>
      <c r="G71" s="73"/>
      <c r="H71" s="73"/>
      <c r="I71" s="73"/>
      <c r="J71" s="73"/>
      <c r="K71" s="73"/>
      <c r="L71" s="73"/>
      <c r="M71" s="73"/>
      <c r="N71" s="73"/>
      <c r="O71" s="73"/>
      <c r="P71" s="74"/>
      <c r="Q71" s="16"/>
    </row>
    <row r="72" spans="2:17" ht="24.75" customHeight="1" x14ac:dyDescent="0.25">
      <c r="B72" s="11"/>
      <c r="C72" s="72"/>
      <c r="D72" s="73"/>
      <c r="E72" s="73"/>
      <c r="F72" s="73"/>
      <c r="G72" s="73"/>
      <c r="H72" s="73"/>
      <c r="I72" s="73"/>
      <c r="J72" s="73"/>
      <c r="K72" s="73"/>
      <c r="L72" s="73"/>
      <c r="M72" s="73"/>
      <c r="N72" s="73"/>
      <c r="O72" s="73"/>
      <c r="P72" s="74"/>
      <c r="Q72" s="16"/>
    </row>
    <row r="73" spans="2:17" ht="24.75" customHeight="1" x14ac:dyDescent="0.25">
      <c r="B73" s="11"/>
      <c r="C73" s="72"/>
      <c r="D73" s="73"/>
      <c r="E73" s="73"/>
      <c r="F73" s="73"/>
      <c r="G73" s="73"/>
      <c r="H73" s="73"/>
      <c r="I73" s="73"/>
      <c r="J73" s="73"/>
      <c r="K73" s="73"/>
      <c r="L73" s="73"/>
      <c r="M73" s="73"/>
      <c r="N73" s="73"/>
      <c r="O73" s="73"/>
      <c r="P73" s="74"/>
      <c r="Q73" s="16"/>
    </row>
    <row r="74" spans="2:17" ht="24.75" customHeight="1" x14ac:dyDescent="0.25">
      <c r="B74" s="11"/>
      <c r="C74" s="72"/>
      <c r="D74" s="73"/>
      <c r="E74" s="73"/>
      <c r="F74" s="73"/>
      <c r="G74" s="73"/>
      <c r="H74" s="73"/>
      <c r="I74" s="73"/>
      <c r="J74" s="73"/>
      <c r="K74" s="73"/>
      <c r="L74" s="73"/>
      <c r="M74" s="73"/>
      <c r="N74" s="73"/>
      <c r="O74" s="73"/>
      <c r="P74" s="74"/>
      <c r="Q74" s="16"/>
    </row>
    <row r="75" spans="2:17" ht="15.75" thickBot="1" x14ac:dyDescent="0.3">
      <c r="B75" s="11"/>
      <c r="C75" s="75"/>
      <c r="D75" s="76"/>
      <c r="E75" s="76"/>
      <c r="F75" s="76"/>
      <c r="G75" s="76"/>
      <c r="H75" s="76"/>
      <c r="I75" s="76"/>
      <c r="J75" s="76"/>
      <c r="K75" s="76"/>
      <c r="L75" s="76"/>
      <c r="M75" s="76"/>
      <c r="N75" s="76"/>
      <c r="O75" s="76"/>
      <c r="P75" s="77"/>
      <c r="Q75" s="16"/>
    </row>
    <row r="76" spans="2:17" ht="15.75" thickTop="1" x14ac:dyDescent="0.25">
      <c r="B76" s="11"/>
      <c r="C76" s="14"/>
      <c r="D76" s="15"/>
      <c r="E76" s="15"/>
      <c r="F76" s="15"/>
      <c r="G76" s="15"/>
      <c r="H76" s="15"/>
      <c r="I76" s="15"/>
      <c r="J76" s="14"/>
      <c r="K76" s="15"/>
      <c r="L76" s="15"/>
      <c r="M76" s="15"/>
      <c r="N76" s="15"/>
      <c r="O76" s="15"/>
      <c r="P76" s="15"/>
      <c r="Q76" s="16"/>
    </row>
    <row r="77" spans="2:17" ht="15.75" thickBot="1" x14ac:dyDescent="0.3">
      <c r="B77" s="11"/>
      <c r="C77" s="68" t="s">
        <v>17</v>
      </c>
      <c r="D77" s="68"/>
      <c r="E77" s="68"/>
      <c r="F77" s="68"/>
      <c r="G77" s="68"/>
      <c r="H77" s="68"/>
      <c r="I77" s="68"/>
      <c r="J77" s="68"/>
      <c r="K77" s="68"/>
      <c r="L77" s="68"/>
      <c r="M77" s="68"/>
      <c r="N77" s="68"/>
      <c r="O77" s="68"/>
      <c r="P77" s="68"/>
      <c r="Q77" s="16"/>
    </row>
    <row r="78" spans="2:17" ht="15.75" thickTop="1" x14ac:dyDescent="0.25">
      <c r="B78" s="11"/>
      <c r="C78" s="57"/>
      <c r="D78" s="58"/>
      <c r="E78" s="58"/>
      <c r="F78" s="58"/>
      <c r="G78" s="58"/>
      <c r="H78" s="58"/>
      <c r="I78" s="58"/>
      <c r="J78" s="58"/>
      <c r="K78" s="58"/>
      <c r="L78" s="58"/>
      <c r="M78" s="58"/>
      <c r="N78" s="58"/>
      <c r="O78" s="58"/>
      <c r="P78" s="59"/>
      <c r="Q78" s="16"/>
    </row>
    <row r="79" spans="2:17" x14ac:dyDescent="0.25">
      <c r="B79" s="11"/>
      <c r="C79" s="60"/>
      <c r="D79" s="61"/>
      <c r="E79" s="61"/>
      <c r="F79" s="61"/>
      <c r="G79" s="61"/>
      <c r="H79" s="61"/>
      <c r="I79" s="61"/>
      <c r="J79" s="61"/>
      <c r="K79" s="61"/>
      <c r="L79" s="61"/>
      <c r="M79" s="61"/>
      <c r="N79" s="61"/>
      <c r="O79" s="61"/>
      <c r="P79" s="62"/>
      <c r="Q79" s="16"/>
    </row>
    <row r="80" spans="2:17" ht="15.75" thickBot="1" x14ac:dyDescent="0.3">
      <c r="B80" s="11"/>
      <c r="C80" s="63"/>
      <c r="D80" s="64"/>
      <c r="E80" s="64"/>
      <c r="F80" s="64"/>
      <c r="G80" s="64"/>
      <c r="H80" s="64"/>
      <c r="I80" s="64"/>
      <c r="J80" s="64"/>
      <c r="K80" s="64"/>
      <c r="L80" s="64"/>
      <c r="M80" s="64"/>
      <c r="N80" s="64"/>
      <c r="O80" s="64"/>
      <c r="P80" s="65"/>
      <c r="Q80" s="16"/>
    </row>
    <row r="81" spans="2:17" ht="16.5" thickTop="1" thickBot="1" x14ac:dyDescent="0.3">
      <c r="B81" s="12"/>
      <c r="C81" s="13"/>
      <c r="D81" s="13"/>
      <c r="E81" s="13"/>
      <c r="F81" s="13"/>
      <c r="G81" s="13"/>
      <c r="H81" s="13"/>
      <c r="I81" s="13"/>
      <c r="J81" s="13"/>
      <c r="K81" s="13"/>
      <c r="L81" s="13"/>
      <c r="M81" s="13"/>
      <c r="N81" s="13"/>
      <c r="O81" s="13"/>
      <c r="P81" s="13"/>
      <c r="Q81" s="18"/>
    </row>
  </sheetData>
  <sheetProtection algorithmName="SHA-512" hashValue="EVS02qQRHOjqKWgkquYg/HgVayExOcSBy1fHg1wgWNMkMzKSUHljBeJ0ikBbRzQMMSsXlf/7ldUBf9HXbdOuAg==" saltValue="hcIUWtptrCOq8SvCRihhEw==" spinCount="100000" sheet="1" objects="1" scenarios="1" selectLockedCells="1"/>
  <dataConsolidate/>
  <mergeCells count="30">
    <mergeCell ref="K7:L7"/>
    <mergeCell ref="K8:L8"/>
    <mergeCell ref="C12:P12"/>
    <mergeCell ref="E5:L5"/>
    <mergeCell ref="L13:L14"/>
    <mergeCell ref="M13:M14"/>
    <mergeCell ref="P13:P14"/>
    <mergeCell ref="C13:C14"/>
    <mergeCell ref="D13:D14"/>
    <mergeCell ref="E13:E14"/>
    <mergeCell ref="F13:F14"/>
    <mergeCell ref="J13:J14"/>
    <mergeCell ref="G13:G14"/>
    <mergeCell ref="O13:O14"/>
    <mergeCell ref="C78:P80"/>
    <mergeCell ref="C69:P69"/>
    <mergeCell ref="C77:P77"/>
    <mergeCell ref="C70:P75"/>
    <mergeCell ref="C2:Q2"/>
    <mergeCell ref="C3:Q3"/>
    <mergeCell ref="C6:Q6"/>
    <mergeCell ref="C4:P4"/>
    <mergeCell ref="H13:H14"/>
    <mergeCell ref="H8:J8"/>
    <mergeCell ref="E8:G8"/>
    <mergeCell ref="H7:J7"/>
    <mergeCell ref="E7:G7"/>
    <mergeCell ref="G9:H9"/>
    <mergeCell ref="G10:H10"/>
    <mergeCell ref="I13:I14"/>
  </mergeCells>
  <conditionalFormatting sqref="K16:K65">
    <cfRule type="expression" dxfId="0" priority="1">
      <formula>OR(H16="ΑΝΗΛΙΚΟΙ",H16="ΑΝΗΛΙΚΟΙ_ΑΝΩ12")</formula>
    </cfRule>
  </conditionalFormatting>
  <dataValidations count="26">
    <dataValidation type="custom" allowBlank="1" showErrorMessage="1" errorTitle="ΠΡΟΣΟΧΗ!" error="Η τιμή που πληκτρολογήσατε δεν είναι έγκυρη. Βεβαιωθείτε ότι πληκτρολογήσατε σωστά τη διεύθυνση ηλεκτρονικού ταχυδρομείου." prompt="Εισάγετε τη διεύθυνση ηλεκτρονικού ταχυδρομείου του υπεύθυνου ομαδικής εγγραφής." sqref="J10" xr:uid="{2AD12813-7C12-43FE-B13A-948457273435}">
      <formula1>AND(ISNUMBER(FIND("@",J10)),ISNUMBER(FIND(".",J10,FIND("@",J10))))</formula1>
    </dataValidation>
    <dataValidation type="whole" allowBlank="1" showErrorMessage="1" errorTitle="ΠΡΟΣΟΧΗ!" error="Η τιμή που πληκτρολογήσατε δεν είναι έγκυρη. Βεβαιωθείτε ότι πληκτρολογήσατε σωστά τον αριθμό κινητού τηλεφώνου." prompt="Εισάγετε τον αριθμό κινητού τηλεφώνου του δρομέα." sqref="M16:M66 N66:O66" xr:uid="{C0B353C5-1BAA-464F-9570-734B029A18B6}">
      <formula1>6900000000</formula1>
      <formula2>6999999999</formula2>
    </dataValidation>
    <dataValidation type="custom" allowBlank="1" showInputMessage="1" showErrorMessage="1" sqref="M8:O8" xr:uid="{C83B3C6E-382E-4383-B385-CE9C0D273473}">
      <formula1>AND(EXACT(#REF!,UPPER(#REF!)),ISTEXT(#REF!),LEN(#REF!)&gt;2,LEN(#REF!)&lt;25)</formula1>
    </dataValidation>
    <dataValidation type="list" allowBlank="1" showErrorMessage="1" sqref="F16:F66" xr:uid="{12A368D0-6C60-4791-8E18-7A79652C40AF}">
      <formula1>"ΑΡΡΕΝ, ΘΗΛΥ, ΔΕΝ ΑΠΑΝΤΩ"</formula1>
    </dataValidation>
    <dataValidation type="list" allowBlank="1" showInputMessage="1" showErrorMessage="1" sqref="I10" xr:uid="{C2EC85F4-AA6B-4BFE-9AF5-FCEE0872FAB9}">
      <formula1>"ΑΡΡΕΝ, ΘΗΛΥ, ΔΕΝ ΑΠΑΝΤΩ"</formula1>
    </dataValidation>
    <dataValidation allowBlank="1" showErrorMessage="1" sqref="F15 G19:G66 G17" xr:uid="{210BDE2C-8A43-46CC-BF4C-E6AAE9EE16B0}"/>
    <dataValidation type="whole" allowBlank="1" showErrorMessage="1" errorTitle="ΠΡΟΣΟΧΗ!" error="Η τιμή που πληκτρολογήσατε δεν είναι έγκυρη. Βεβαιωθείτε ότι πληκτρολογήσατε σωστά τον αριθμό κινητού τηλεφώνου." prompt="Εισάγετε τον αριθμό κινητού τηλεφώνου του υπεύθυνου ομαδικής εγγραφής." sqref="K10" xr:uid="{6E76B551-D094-469F-8E5D-9B3BC186F1F4}">
      <formula1>6900000000</formula1>
      <formula2>6999999999</formula2>
    </dataValidation>
    <dataValidation type="list" allowBlank="1" showInputMessage="1" showErrorMessage="1" sqref="L10" xr:uid="{D14FF4E2-8859-429A-8B82-623FF7870EA7}">
      <formula1>"ΝΑΙ, ΟΧΙ"</formula1>
    </dataValidation>
    <dataValidation type="list" allowBlank="1" showInputMessage="1" showErrorMessage="1" sqref="F10" xr:uid="{D3D4A298-C4CD-4602-B5F9-9925E0DB24D8}">
      <formula1>"S, M, L, XL, XXL, ΟΧΙ"</formula1>
    </dataValidation>
    <dataValidation type="custom" allowBlank="1" showErrorMessage="1" errorTitle="ΠΡΟΣΟΧΗ!" error="Επιτρέπονται μόνο κεφαλαίοι λατινικοί χαρακτήρες, κενά και παύλες." prompt="Εισάγετε το επώνυμο του υπεύθυνου ομαδικής εγγραφής με κεφαλαίους λατινικούς χαρακτήρες πχ. PAPADOPOULOS." sqref="E8:G8" xr:uid="{5690FD92-1254-4D53-8F6B-1F533DAEF789}">
      <formula1>SUMPRODUCT(--ISNUMBER(FIND(MID(E8,ROW(INDIRECT("1:"&amp;LEN(E8))),1),"ABCDEFGHIJKLMNOPQRSTUVWXYZ -")))=LEN(E8)</formula1>
    </dataValidation>
    <dataValidation type="custom" allowBlank="1" showInputMessage="1" showErrorMessage="1" errorTitle="ΠΡΟΣΟΧΗ!" error="Επιτρέπονται μόνο κεφαλαίοι λατινικοί χαρακτήρες, κενά και παύλες." sqref="K8:L8" xr:uid="{0A59257A-4338-4C31-AE19-9098A39E2095}">
      <formula1>SUMPRODUCT(--ISNUMBER(FIND(MID(K8,ROW(INDIRECT("1:"&amp;LEN(K8))),1),"ABCDEFGHIJKLMNOPQRSTUVWXYZ -")))=LEN(K8)</formula1>
    </dataValidation>
    <dataValidation type="list" allowBlank="1" showErrorMessage="1" sqref="J66" xr:uid="{98237F18-DD5D-4BF1-ABA1-7DE594766EB1}">
      <formula1>"XS, S, M, L, XL, XXL, ΟΧΙ"</formula1>
    </dataValidation>
    <dataValidation allowBlank="1" showErrorMessage="1" errorTitle="ΠΡΟΣΟΧΗ!" error="Η ημερομηνία γέννησης δεν είναι έγκυρη για τον επιλεγμένο αγώνα." sqref="H16:H66 G16" xr:uid="{591FABDD-098E-4A93-9511-BED7BA0D3E43}"/>
    <dataValidation type="list" showErrorMessage="1" sqref="I16" xr:uid="{A537AC7B-A7DB-47B2-87B0-0B098D86C8FF}">
      <formula1>INDIRECT($H$16)</formula1>
    </dataValidation>
    <dataValidation type="list" allowBlank="1" showErrorMessage="1" sqref="I17:I66" xr:uid="{37DE980E-94E1-47C5-81EF-16E6AD1001D9}">
      <formula1>INDIRECT(H17)</formula1>
    </dataValidation>
    <dataValidation type="custom" allowBlank="1" showErrorMessage="1" errorTitle="ΠΡΟΣΟΧΗ!" error="Επιτρέπονται μόνο κεφαλαίοι λατινικοί χαρακτήρες, κενά και παύλες." prompt="Εισάγετε το όνομα του υπεύθυνου ομαδικής εγγραφής με κεφαλαίους λατινικούς χαρακτήρες πχ. GEORGIOS." sqref="H8:J8" xr:uid="{65E357C4-75F0-46BB-8BD3-BE3210E47799}">
      <formula1>SUMPRODUCT(--ISNUMBER(FIND(MID(H8,ROW(INDIRECT("1:"&amp;LEN(H8))),1),"ABCDEFGHIJKLMNOPQRSTUVWXYZ -")))=LEN(H8)</formula1>
    </dataValidation>
    <dataValidation type="custom" allowBlank="1" showErrorMessage="1" errorTitle="ΠΡΟΣΟΧΗ!" error="Επιτρέπονται μόνο κεφαλαίοι λατινικοί χαρακτήρες, κενά και παύλες." prompt="Εισάγετε το επώνυμο του δρομέα με κεφαλαίους λατινικούς χαρακτήρες πχ. PAPADOPOULOS." sqref="C16:C66" xr:uid="{D9A6423B-8550-4D7B-ADF9-320F092D075E}">
      <formula1>SUMPRODUCT(--ISNUMBER(FIND(MID(C16,ROW(INDIRECT("1:"&amp;LEN(C16))),1),"ABCDEFGHIJKLMNOPQRSTUVWXYZ -")))=LEN(C16)</formula1>
    </dataValidation>
    <dataValidation type="custom" allowBlank="1" showErrorMessage="1" errorTitle="ΠΡΟΣΟΧΗ!" error="Επιτρέπονται μόνο κεφαλαίοι λατινικοί χαρακτήρες, κενά και παύλες." prompt="Εισάγετε το όνομα του δρομέα με κεφαλαίους λατινικούς χαρακτήρες πχ. GEORGIOS." sqref="D16:D66" xr:uid="{5B907FE6-CF5B-4AC9-BEEF-71C36AE8AE9E}">
      <formula1>SUMPRODUCT(--ISNUMBER(FIND(MID(D16,ROW(INDIRECT("1:"&amp;LEN(D16))),1),"ABCDEFGHIJKLMNOPQRSTUVWXYZ -")))=LEN(D16)</formula1>
    </dataValidation>
    <dataValidation type="custom" allowBlank="1" showErrorMessage="1" errorTitle="ΠΡΟΣΟΧΗ!" error="Επιτρέπονται μόνο κεφαλαίοι λατινικοί χαρακτήρες, κενά και παύλες." prompt="Εισάγετε το πατρώνυμο του δρομέα με κεφαλαίους λατινικούς χαρακτήρες πχ. ANDREAS." sqref="E16:E66" xr:uid="{BC6D702D-D714-4C69-BB56-35A94C97FCF4}">
      <formula1>SUMPRODUCT(--ISNUMBER(FIND(MID(E16,ROW(INDIRECT("1:"&amp;LEN(E16))),1),"ABCDEFGHIJKLMNOPQRSTUVWXYZ -")))=LEN(E16)</formula1>
    </dataValidation>
    <dataValidation type="custom" allowBlank="1" showErrorMessage="1" errorTitle="ΠΡΟΣΟΧΗ!" error="Η τιμή που πληκτρολογήσατε δεν είναι έγκυρη. Βεβαιωθείτε ότι πληκτρολογήσατε σωστά τη διεύθυνση ηλεκτρονικού ταχυδρομείου." prompt="Εισάγετε τη διεύθυνση ηλεκτρονικού ταχυδρομείου του δρομέα." sqref="L16:L66" xr:uid="{82AB1157-EB88-40A0-A93C-4C424043C60F}">
      <formula1>AND(ISNUMBER(FIND("@",L16)),ISNUMBER(FIND(".",L16,FIND("@",L16))))</formula1>
    </dataValidation>
    <dataValidation type="custom" allowBlank="1" showInputMessage="1" showErrorMessage="1" errorTitle="ΠΡΟΣΟΧΗ!" error="Επιτρέπονται μόνο κεφαλαίοι λατινικοί χαρακτήρες και κενά (Μέχρι 25 χαρακτήρες)." sqref="K66" xr:uid="{D2777822-077B-4957-A203-0EFE0915EF80}">
      <formula1>AND(EXACT(K66,UPPER(K66)), ISTEXT(K66), LEN(K66)&gt;2, LEN(K66)&lt;25)</formula1>
    </dataValidation>
    <dataValidation type="date" allowBlank="1" showErrorMessage="1" errorTitle="ΠΡΟΣΟΧΗ!" error="Ο υπεύθυνος της Ομαδικής Εγγραφής πρέπει να είναι ενήλικας." prompt="Εισάγετε την ημερομηνία γέννησης του υπεύθυνου ομαδικής εγγραφής." sqref="G10:H10" xr:uid="{B2407045-D51B-4AAA-9048-FB142D192B16}">
      <formula1>1</formula1>
      <formula2>39409</formula2>
    </dataValidation>
    <dataValidation type="list" allowBlank="1" showErrorMessage="1" sqref="J16:J65" xr:uid="{FEE7A453-1DB4-45F5-B2C4-9CA22BACEB39}">
      <formula1>"S, M, L, XL, XXL, ΟΧΙ"</formula1>
    </dataValidation>
    <dataValidation type="custom" allowBlank="1" showInputMessage="1" showErrorMessage="1" errorTitle="ΠΡΟΣΟΧΗ!" error="Επιτρέπονται μόνο κεφαλαίοι λατινικοί χαρακτήρες και κενά (Μέχρι 25 χαρακτήρες)." sqref="K16:K65" xr:uid="{04B53F72-E58A-458F-8636-69EC176026E0}">
      <formula1>EXACT(K16, UPPER(K16))</formula1>
    </dataValidation>
    <dataValidation allowBlank="1" showErrorMessage="1" errorTitle="ΠΡΟΣΟΧΗ!" error="Η τιμή που πληκτρολογήσατε δεν είναι έγκυρη. Βεβαιωθείτε ότι πληκτρολογήσατε σωστά τον αριθμό κινητού τηλεφώνου." prompt="Εισάγετε τον αριθμό κινητού τηλεφώνου του δρομέα." sqref="N16:N65" xr:uid="{8F8A70C5-C595-4E17-AB14-087866C7789F}"/>
    <dataValidation type="list" allowBlank="1" showErrorMessage="1" prompt="Εισάγετε τον αριθμό κινητού τηλεφώνου του δρομέα." sqref="O16:O65" xr:uid="{21ED1813-9AF8-4724-BCFE-374F8A4CB1FF}">
      <formula1>"ΝΑΙ, ΟΧΙ"</formula1>
    </dataValidation>
  </dataValidations>
  <hyperlinks>
    <hyperlink ref="K67" r:id="rId1" xr:uid="{00000000-0004-0000-0000-000000000000}"/>
    <hyperlink ref="K68" r:id="rId2" xr:uid="{00000000-0004-0000-0000-000001000000}"/>
    <hyperlink ref="N13" r:id="rId3" xr:uid="{ED4B125C-6300-4823-8E5E-74CFDCEA0D85}"/>
    <hyperlink ref="N14" r:id="rId4" xr:uid="{00C653E6-A819-44DA-95A9-A2C35D673368}"/>
  </hyperlinks>
  <pageMargins left="0" right="0" top="0" bottom="0" header="0.31496062992125984" footer="0.31496062992125984"/>
  <pageSetup paperSize="9" scale="33" fitToHeight="0" orientation="portrait" verticalDpi="203" r:id="rId5"/>
  <drawing r:id="rId6"/>
  <extLst>
    <ext xmlns:x14="http://schemas.microsoft.com/office/spreadsheetml/2009/9/main" uri="{CCE6A557-97BC-4b89-ADB6-D9C93CAAB3DF}">
      <x14:dataValidations xmlns:xm="http://schemas.microsoft.com/office/excel/2006/main" count="1">
        <x14:dataValidation type="list" allowBlank="1" showInputMessage="1" showErrorMessage="1" xr:uid="{F2B0BE7C-101A-4479-A13D-F5D0F10B68CC}">
          <x14:formula1>
            <xm:f>ΚΟΣΤΟΣ!$A$2:$A$11</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
  <sheetViews>
    <sheetView workbookViewId="0">
      <selection activeCell="B7" sqref="B7"/>
    </sheetView>
  </sheetViews>
  <sheetFormatPr defaultRowHeight="15" x14ac:dyDescent="0.25"/>
  <cols>
    <col min="1" max="1" width="48.7109375" bestFit="1" customWidth="1"/>
    <col min="2" max="2" width="15" bestFit="1" customWidth="1"/>
    <col min="3" max="3" width="17.7109375" bestFit="1" customWidth="1"/>
    <col min="7" max="8" width="10.7109375" bestFit="1" customWidth="1"/>
  </cols>
  <sheetData>
    <row r="1" spans="1:7" x14ac:dyDescent="0.25">
      <c r="A1" s="33" t="s">
        <v>37</v>
      </c>
      <c r="B1" s="1" t="s">
        <v>33</v>
      </c>
      <c r="C1" s="1" t="s">
        <v>34</v>
      </c>
    </row>
    <row r="2" spans="1:7" x14ac:dyDescent="0.25">
      <c r="A2" s="1" t="s">
        <v>11</v>
      </c>
      <c r="B2" s="2">
        <v>8</v>
      </c>
      <c r="C2" s="2">
        <v>4</v>
      </c>
    </row>
    <row r="3" spans="1:7" x14ac:dyDescent="0.25">
      <c r="A3" s="1" t="s">
        <v>23</v>
      </c>
      <c r="B3" s="2">
        <v>12</v>
      </c>
      <c r="C3" s="2">
        <v>8</v>
      </c>
    </row>
    <row r="4" spans="1:7" x14ac:dyDescent="0.25">
      <c r="A4" s="1" t="s">
        <v>24</v>
      </c>
      <c r="B4" s="2">
        <v>14</v>
      </c>
      <c r="C4" s="2">
        <v>10</v>
      </c>
    </row>
    <row r="5" spans="1:7" x14ac:dyDescent="0.25">
      <c r="A5" s="1" t="s">
        <v>25</v>
      </c>
      <c r="B5" s="2">
        <v>18</v>
      </c>
      <c r="C5" s="2">
        <v>14</v>
      </c>
    </row>
    <row r="6" spans="1:7" x14ac:dyDescent="0.25">
      <c r="A6" s="1" t="s">
        <v>26</v>
      </c>
      <c r="B6" s="2">
        <v>20</v>
      </c>
      <c r="C6" s="2">
        <v>16</v>
      </c>
    </row>
    <row r="7" spans="1:7" x14ac:dyDescent="0.25">
      <c r="A7" s="1" t="s">
        <v>32</v>
      </c>
      <c r="B7" s="2">
        <v>12</v>
      </c>
      <c r="C7" s="2">
        <v>8</v>
      </c>
    </row>
    <row r="8" spans="1:7" x14ac:dyDescent="0.25">
      <c r="A8" s="1" t="s">
        <v>28</v>
      </c>
      <c r="B8" s="2">
        <v>16</v>
      </c>
      <c r="C8" s="2">
        <v>12</v>
      </c>
    </row>
    <row r="9" spans="1:7" x14ac:dyDescent="0.25">
      <c r="A9" s="1" t="s">
        <v>29</v>
      </c>
      <c r="B9" s="2">
        <v>20</v>
      </c>
      <c r="C9" s="2">
        <v>14</v>
      </c>
    </row>
    <row r="10" spans="1:7" x14ac:dyDescent="0.25">
      <c r="A10" s="1" t="s">
        <v>30</v>
      </c>
      <c r="B10" s="2">
        <v>22</v>
      </c>
      <c r="C10" s="2">
        <v>18</v>
      </c>
    </row>
    <row r="11" spans="1:7" x14ac:dyDescent="0.25">
      <c r="A11" s="1" t="s">
        <v>31</v>
      </c>
      <c r="B11" s="2">
        <v>24</v>
      </c>
      <c r="C11" s="2">
        <v>20</v>
      </c>
    </row>
    <row r="16" spans="1:7" x14ac:dyDescent="0.25">
      <c r="G16" s="32"/>
    </row>
    <row r="19" spans="3:3" x14ac:dyDescent="0.25">
      <c r="C19" s="32"/>
    </row>
  </sheetData>
  <phoneticPr fontId="17" type="noConversion"/>
  <dataValidations count="2">
    <dataValidation type="list" allowBlank="1" showInputMessage="1" showErrorMessage="1" sqref="C15" xr:uid="{4B376FF3-2F48-4D8D-A012-87919386BD90}">
      <formula1>INDIRECT(C14)</formula1>
    </dataValidation>
    <dataValidation type="list" allowBlank="1" showInputMessage="1" showErrorMessage="1" sqref="C19" xr:uid="{E9CFBEEC-B116-4699-BCBC-167DE4F5CF33}">
      <formula1>INDIRECT($C$18)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Καθορισμένες περιοχές</vt:lpstr>
      </vt:variant>
      <vt:variant>
        <vt:i4>3</vt:i4>
      </vt:variant>
    </vt:vector>
  </HeadingPairs>
  <TitlesOfParts>
    <vt:vector size="5" baseType="lpstr">
      <vt:lpstr>8ο ODR_2025</vt:lpstr>
      <vt:lpstr>ΚΟΣΤΟΣ</vt:lpstr>
      <vt:lpstr>ΑΝΗΛΙΚΟΙ</vt:lpstr>
      <vt:lpstr>ΑΝΗΛΙΚΟΙ_ΑΝΩ12</vt:lpstr>
      <vt:lpstr>ΕΝΗΛΙΚΕΣ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Marialina</dc:creator>
  <cp:lastModifiedBy>Olympic9 Museum</cp:lastModifiedBy>
  <cp:lastPrinted>2024-04-19T12:26:30Z</cp:lastPrinted>
  <dcterms:created xsi:type="dcterms:W3CDTF">2011-04-22T06:44:58Z</dcterms:created>
  <dcterms:modified xsi:type="dcterms:W3CDTF">2025-09-02T10:57:21Z</dcterms:modified>
</cp:coreProperties>
</file>